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aaki\Desktop\水溶液\凝集\"/>
    </mc:Choice>
  </mc:AlternateContent>
  <xr:revisionPtr revIDLastSave="0" documentId="13_ncr:1_{6B4C7427-BCCA-473C-851E-AD6CFCE077AE}" xr6:coauthVersionLast="41" xr6:coauthVersionMax="41" xr10:uidLastSave="{00000000-0000-0000-0000-000000000000}"/>
  <bookViews>
    <workbookView xWindow="-120" yWindow="-120" windowWidth="29040" windowHeight="15060" xr2:uid="{16E5EDB7-5E18-4F8F-B660-6EBA095FE046}"/>
  </bookViews>
  <sheets>
    <sheet name="colloid" sheetId="44" r:id="rId1"/>
  </sheets>
  <definedNames>
    <definedName name="_Hlk2538727" localSheetId="0">colloid!$N$96</definedName>
    <definedName name="_Hlk2799680" localSheetId="0">colloid!$N$60</definedName>
    <definedName name="_Hlk2811799" localSheetId="0">colloid!$N$125</definedName>
    <definedName name="_Hlk2874769" localSheetId="0">colloid!$N$140</definedName>
    <definedName name="_Hlk3046434" localSheetId="0">colloid!$N$141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44" l="1"/>
  <c r="Q21" i="44" s="1"/>
  <c r="S21" i="44"/>
  <c r="T21" i="44" s="1"/>
  <c r="S48" i="44"/>
  <c r="T48" i="44" s="1"/>
  <c r="R21" i="44" l="1"/>
  <c r="V21" i="44" s="1"/>
  <c r="U21" i="44"/>
  <c r="I15" i="44"/>
  <c r="O48" i="44" s="1"/>
  <c r="O38" i="44" l="1"/>
  <c r="S39" i="44"/>
  <c r="T39" i="44" s="1"/>
  <c r="S40" i="44"/>
  <c r="T40" i="44" s="1"/>
  <c r="S41" i="44"/>
  <c r="T41" i="44" s="1"/>
  <c r="S42" i="44"/>
  <c r="T42" i="44" s="1"/>
  <c r="S43" i="44"/>
  <c r="T43" i="44" s="1"/>
  <c r="S44" i="44"/>
  <c r="T44" i="44" s="1"/>
  <c r="S45" i="44"/>
  <c r="T45" i="44" s="1"/>
  <c r="S46" i="44"/>
  <c r="T46" i="44" s="1"/>
  <c r="S47" i="44"/>
  <c r="T47" i="44" s="1"/>
  <c r="S49" i="44"/>
  <c r="T49" i="44" s="1"/>
  <c r="S50" i="44"/>
  <c r="T50" i="44" s="1"/>
  <c r="S51" i="44"/>
  <c r="T51" i="44" s="1"/>
  <c r="S52" i="44"/>
  <c r="T52" i="44" s="1"/>
  <c r="S53" i="44"/>
  <c r="T53" i="44" s="1"/>
  <c r="S54" i="44"/>
  <c r="T54" i="44" s="1"/>
  <c r="S55" i="44"/>
  <c r="T55" i="44" s="1"/>
  <c r="S56" i="44"/>
  <c r="T56" i="44" s="1"/>
  <c r="S57" i="44"/>
  <c r="T57" i="44" s="1"/>
  <c r="S58" i="44"/>
  <c r="T58" i="44" s="1"/>
  <c r="S59" i="44"/>
  <c r="T59" i="44" s="1"/>
  <c r="S38" i="44"/>
  <c r="T38" i="44" s="1"/>
  <c r="S11" i="44"/>
  <c r="O11" i="44" l="1"/>
  <c r="O43" i="44"/>
  <c r="O45" i="44"/>
  <c r="O51" i="44"/>
  <c r="O56" i="44"/>
  <c r="O58" i="44"/>
  <c r="O40" i="44"/>
  <c r="O42" i="44"/>
  <c r="O47" i="44"/>
  <c r="O50" i="44"/>
  <c r="O53" i="44"/>
  <c r="O55" i="44"/>
  <c r="O39" i="44"/>
  <c r="O41" i="44"/>
  <c r="O46" i="44"/>
  <c r="O49" i="44"/>
  <c r="O52" i="44"/>
  <c r="O54" i="44"/>
  <c r="O59" i="44"/>
  <c r="O44" i="44"/>
  <c r="O57" i="44"/>
  <c r="S12" i="44"/>
  <c r="S13" i="44"/>
  <c r="S14" i="44"/>
  <c r="S15" i="44"/>
  <c r="S16" i="44"/>
  <c r="S17" i="44"/>
  <c r="S18" i="44"/>
  <c r="S19" i="44"/>
  <c r="S20" i="44"/>
  <c r="S22" i="44"/>
  <c r="S23" i="44"/>
  <c r="S24" i="44"/>
  <c r="S25" i="44"/>
  <c r="S26" i="44"/>
  <c r="S27" i="44"/>
  <c r="S28" i="44"/>
  <c r="S29" i="44"/>
  <c r="S30" i="44"/>
  <c r="S31" i="44"/>
  <c r="S32" i="44"/>
  <c r="T32" i="44" l="1"/>
  <c r="T31" i="44"/>
  <c r="T30" i="44"/>
  <c r="T29" i="44"/>
  <c r="T28" i="44"/>
  <c r="T27" i="44"/>
  <c r="T26" i="44"/>
  <c r="T25" i="44"/>
  <c r="T24" i="44"/>
  <c r="T23" i="44"/>
  <c r="T22" i="44"/>
  <c r="T20" i="44"/>
  <c r="T19" i="44"/>
  <c r="T18" i="44"/>
  <c r="T17" i="44"/>
  <c r="T16" i="44"/>
  <c r="T15" i="44"/>
  <c r="O32" i="44"/>
  <c r="F15" i="44"/>
  <c r="T14" i="44"/>
  <c r="T13" i="44"/>
  <c r="T12" i="44"/>
  <c r="T11" i="44"/>
  <c r="L11" i="44" l="1"/>
  <c r="Q32" i="44" s="1"/>
  <c r="L15" i="44"/>
  <c r="Q48" i="44" s="1"/>
  <c r="O18" i="44"/>
  <c r="O17" i="44"/>
  <c r="O26" i="44"/>
  <c r="O30" i="44"/>
  <c r="O13" i="44"/>
  <c r="O16" i="44"/>
  <c r="O20" i="44"/>
  <c r="O25" i="44"/>
  <c r="O29" i="44"/>
  <c r="O23" i="44"/>
  <c r="O27" i="44"/>
  <c r="O31" i="44"/>
  <c r="O14" i="44"/>
  <c r="O22" i="44"/>
  <c r="O12" i="44"/>
  <c r="O15" i="44"/>
  <c r="O19" i="44"/>
  <c r="O24" i="44"/>
  <c r="O28" i="44"/>
  <c r="R48" i="44" l="1"/>
  <c r="V48" i="44" s="1"/>
  <c r="U48" i="44"/>
  <c r="Q28" i="44"/>
  <c r="Q12" i="44"/>
  <c r="R12" i="44" s="1"/>
  <c r="V12" i="44" s="1"/>
  <c r="Q27" i="44"/>
  <c r="Q20" i="44"/>
  <c r="U20" i="44" s="1"/>
  <c r="Q26" i="44"/>
  <c r="Q24" i="44"/>
  <c r="R24" i="44" s="1"/>
  <c r="V24" i="44" s="1"/>
  <c r="Q22" i="44"/>
  <c r="U22" i="44" s="1"/>
  <c r="Q23" i="44"/>
  <c r="R23" i="44" s="1"/>
  <c r="V23" i="44" s="1"/>
  <c r="Q16" i="44"/>
  <c r="Q17" i="44"/>
  <c r="U17" i="44" s="1"/>
  <c r="Q19" i="44"/>
  <c r="Q14" i="44"/>
  <c r="U14" i="44" s="1"/>
  <c r="Q29" i="44"/>
  <c r="Q13" i="44"/>
  <c r="U13" i="44" s="1"/>
  <c r="Q15" i="44"/>
  <c r="Q31" i="44"/>
  <c r="U31" i="44" s="1"/>
  <c r="Q25" i="44"/>
  <c r="Q30" i="44"/>
  <c r="R30" i="44" s="1"/>
  <c r="V30" i="44" s="1"/>
  <c r="Q18" i="44"/>
  <c r="U18" i="44" s="1"/>
  <c r="Q58" i="44"/>
  <c r="Q49" i="44"/>
  <c r="Q39" i="44"/>
  <c r="Q56" i="44"/>
  <c r="Q50" i="44"/>
  <c r="Q44" i="44"/>
  <c r="Q41" i="44"/>
  <c r="Q52" i="44"/>
  <c r="Q45" i="44"/>
  <c r="Q55" i="44"/>
  <c r="Q51" i="44"/>
  <c r="Q59" i="44"/>
  <c r="Q42" i="44"/>
  <c r="Q54" i="44"/>
  <c r="Q46" i="44"/>
  <c r="Q38" i="44"/>
  <c r="Q47" i="44"/>
  <c r="Q57" i="44"/>
  <c r="Q53" i="44"/>
  <c r="Q43" i="44"/>
  <c r="Q40" i="44"/>
  <c r="Q11" i="44"/>
  <c r="R11" i="44" s="1"/>
  <c r="V11" i="44" s="1"/>
  <c r="R17" i="44"/>
  <c r="V17" i="44" s="1"/>
  <c r="U29" i="44"/>
  <c r="R29" i="44"/>
  <c r="V29" i="44" s="1"/>
  <c r="U25" i="44"/>
  <c r="R25" i="44"/>
  <c r="V25" i="44" s="1"/>
  <c r="U24" i="44"/>
  <c r="R14" i="44"/>
  <c r="V14" i="44" s="1"/>
  <c r="R13" i="44"/>
  <c r="V13" i="44" s="1"/>
  <c r="U15" i="44"/>
  <c r="R15" i="44"/>
  <c r="V15" i="44" s="1"/>
  <c r="U28" i="44"/>
  <c r="R28" i="44"/>
  <c r="V28" i="44" s="1"/>
  <c r="R26" i="44"/>
  <c r="V26" i="44" s="1"/>
  <c r="U26" i="44"/>
  <c r="R32" i="44"/>
  <c r="V32" i="44" s="1"/>
  <c r="U32" i="44"/>
  <c r="U27" i="44"/>
  <c r="R27" i="44"/>
  <c r="V27" i="44" s="1"/>
  <c r="U16" i="44"/>
  <c r="R16" i="44"/>
  <c r="V16" i="44" s="1"/>
  <c r="R19" i="44"/>
  <c r="V19" i="44" s="1"/>
  <c r="U19" i="44"/>
  <c r="R22" i="44" l="1"/>
  <c r="V22" i="44" s="1"/>
  <c r="U30" i="44"/>
  <c r="U12" i="44"/>
  <c r="R18" i="44"/>
  <c r="V18" i="44" s="1"/>
  <c r="R20" i="44"/>
  <c r="V20" i="44" s="1"/>
  <c r="U23" i="44"/>
  <c r="R31" i="44"/>
  <c r="V31" i="44" s="1"/>
  <c r="R59" i="44"/>
  <c r="V59" i="44" s="1"/>
  <c r="U59" i="44"/>
  <c r="U53" i="44"/>
  <c r="R53" i="44"/>
  <c r="V53" i="44" s="1"/>
  <c r="R46" i="44"/>
  <c r="V46" i="44" s="1"/>
  <c r="U46" i="44"/>
  <c r="R51" i="44"/>
  <c r="V51" i="44" s="1"/>
  <c r="U51" i="44"/>
  <c r="R41" i="44"/>
  <c r="V41" i="44" s="1"/>
  <c r="U41" i="44"/>
  <c r="R39" i="44"/>
  <c r="V39" i="44" s="1"/>
  <c r="U39" i="44"/>
  <c r="U43" i="44"/>
  <c r="R43" i="44"/>
  <c r="V43" i="44" s="1"/>
  <c r="U52" i="44"/>
  <c r="R52" i="44"/>
  <c r="V52" i="44" s="1"/>
  <c r="U57" i="44"/>
  <c r="R57" i="44"/>
  <c r="V57" i="44" s="1"/>
  <c r="R54" i="44"/>
  <c r="V54" i="44" s="1"/>
  <c r="U54" i="44"/>
  <c r="R55" i="44"/>
  <c r="V55" i="44" s="1"/>
  <c r="U55" i="44"/>
  <c r="U44" i="44"/>
  <c r="R44" i="44"/>
  <c r="V44" i="44" s="1"/>
  <c r="U49" i="44"/>
  <c r="R49" i="44"/>
  <c r="V49" i="44" s="1"/>
  <c r="U38" i="44"/>
  <c r="R38" i="44"/>
  <c r="V38" i="44" s="1"/>
  <c r="U56" i="44"/>
  <c r="R56" i="44"/>
  <c r="V56" i="44" s="1"/>
  <c r="U40" i="44"/>
  <c r="R40" i="44"/>
  <c r="V40" i="44" s="1"/>
  <c r="R47" i="44"/>
  <c r="V47" i="44" s="1"/>
  <c r="U47" i="44"/>
  <c r="R42" i="44"/>
  <c r="V42" i="44" s="1"/>
  <c r="U42" i="44"/>
  <c r="R45" i="44"/>
  <c r="V45" i="44" s="1"/>
  <c r="U45" i="44"/>
  <c r="R50" i="44"/>
  <c r="V50" i="44" s="1"/>
  <c r="U50" i="44"/>
  <c r="R58" i="44"/>
  <c r="V58" i="44" s="1"/>
  <c r="U58" i="44"/>
  <c r="U11" i="44"/>
</calcChain>
</file>

<file path=xl/sharedStrings.xml><?xml version="1.0" encoding="utf-8"?>
<sst xmlns="http://schemas.openxmlformats.org/spreadsheetml/2006/main" count="81" uniqueCount="61">
  <si>
    <t>k</t>
    <phoneticPr fontId="1"/>
  </si>
  <si>
    <t>T</t>
    <phoneticPr fontId="1"/>
  </si>
  <si>
    <t>κ</t>
    <phoneticPr fontId="1"/>
  </si>
  <si>
    <t>a</t>
    <phoneticPr fontId="1"/>
  </si>
  <si>
    <t>m</t>
    <phoneticPr fontId="1"/>
  </si>
  <si>
    <t>J/K</t>
    <phoneticPr fontId="1"/>
  </si>
  <si>
    <t>K</t>
    <phoneticPr fontId="1"/>
  </si>
  <si>
    <t>NaCl</t>
    <phoneticPr fontId="1"/>
  </si>
  <si>
    <t>mV</t>
    <phoneticPr fontId="1"/>
  </si>
  <si>
    <t>z</t>
    <phoneticPr fontId="1"/>
  </si>
  <si>
    <t>-</t>
    <phoneticPr fontId="1"/>
  </si>
  <si>
    <t>電解質価数</t>
    <rPh sb="0" eb="3">
      <t>デンカイシツ</t>
    </rPh>
    <rPh sb="3" eb="5">
      <t>カスウ</t>
    </rPh>
    <phoneticPr fontId="1"/>
  </si>
  <si>
    <t>粒子半径</t>
    <rPh sb="0" eb="2">
      <t>リュウシ</t>
    </rPh>
    <rPh sb="2" eb="4">
      <t>ハンケイ</t>
    </rPh>
    <phoneticPr fontId="1"/>
  </si>
  <si>
    <t>ボルツマン定数</t>
    <rPh sb="5" eb="7">
      <t>ジョウスウ</t>
    </rPh>
    <phoneticPr fontId="1"/>
  </si>
  <si>
    <t>絶対温度</t>
    <rPh sb="0" eb="2">
      <t>ゼッタイ</t>
    </rPh>
    <rPh sb="2" eb="4">
      <t>オンド</t>
    </rPh>
    <phoneticPr fontId="1"/>
  </si>
  <si>
    <t>電解質</t>
    <rPh sb="0" eb="3">
      <t>デンカイシツ</t>
    </rPh>
    <phoneticPr fontId="1"/>
  </si>
  <si>
    <t>濃度</t>
    <rPh sb="0" eb="2">
      <t>ノウド</t>
    </rPh>
    <phoneticPr fontId="1"/>
  </si>
  <si>
    <t>単位</t>
    <rPh sb="0" eb="2">
      <t>タンイ</t>
    </rPh>
    <phoneticPr fontId="1"/>
  </si>
  <si>
    <t>値</t>
    <rPh sb="0" eb="1">
      <t>アタイ</t>
    </rPh>
    <phoneticPr fontId="1"/>
  </si>
  <si>
    <t>計算値</t>
    <rPh sb="0" eb="2">
      <t>ケイサン</t>
    </rPh>
    <rPh sb="2" eb="3">
      <t>アタイ</t>
    </rPh>
    <phoneticPr fontId="1"/>
  </si>
  <si>
    <t>記　号</t>
    <rPh sb="0" eb="1">
      <t>キ</t>
    </rPh>
    <rPh sb="2" eb="3">
      <t>ゴウ</t>
    </rPh>
    <phoneticPr fontId="1"/>
  </si>
  <si>
    <t>単　位</t>
    <rPh sb="0" eb="1">
      <t>タン</t>
    </rPh>
    <rPh sb="2" eb="3">
      <t>クライ</t>
    </rPh>
    <phoneticPr fontId="1"/>
  </si>
  <si>
    <t>名　称</t>
    <rPh sb="0" eb="1">
      <t>ナ</t>
    </rPh>
    <rPh sb="2" eb="3">
      <t>ショウ</t>
    </rPh>
    <phoneticPr fontId="1"/>
  </si>
  <si>
    <r>
      <t>V</t>
    </r>
    <r>
      <rPr>
        <vertAlign val="subscript"/>
        <sz val="10"/>
        <color theme="1"/>
        <rFont val="ＭＳ Ｐゴシック"/>
        <family val="3"/>
        <charset val="128"/>
      </rPr>
      <t>R</t>
    </r>
    <phoneticPr fontId="1"/>
  </si>
  <si>
    <t>A</t>
    <phoneticPr fontId="1"/>
  </si>
  <si>
    <t>ハマカー定数</t>
    <rPh sb="4" eb="6">
      <t>ジョウスウ</t>
    </rPh>
    <phoneticPr fontId="1"/>
  </si>
  <si>
    <t>J</t>
    <phoneticPr fontId="1"/>
  </si>
  <si>
    <r>
      <t>V</t>
    </r>
    <r>
      <rPr>
        <vertAlign val="subscript"/>
        <sz val="10"/>
        <color theme="1"/>
        <rFont val="ＭＳ Ｐゴシック"/>
        <family val="3"/>
        <charset val="128"/>
      </rPr>
      <t>A</t>
    </r>
    <phoneticPr fontId="1"/>
  </si>
  <si>
    <t>J/kT</t>
    <phoneticPr fontId="1"/>
  </si>
  <si>
    <t>2粒子間相互エネルギー</t>
    <rPh sb="1" eb="3">
      <t>リュウシ</t>
    </rPh>
    <rPh sb="3" eb="4">
      <t>カン</t>
    </rPh>
    <rPh sb="4" eb="6">
      <t>ソウゴ</t>
    </rPh>
    <phoneticPr fontId="1"/>
  </si>
  <si>
    <t>表面電位</t>
    <rPh sb="0" eb="2">
      <t>ヒョウメン</t>
    </rPh>
    <rPh sb="2" eb="4">
      <t>デンイ</t>
    </rPh>
    <phoneticPr fontId="1"/>
  </si>
  <si>
    <t>Ψo</t>
    <phoneticPr fontId="1"/>
  </si>
  <si>
    <t>誘電率</t>
    <rPh sb="0" eb="3">
      <t>ユウデンリツ</t>
    </rPh>
    <phoneticPr fontId="1"/>
  </si>
  <si>
    <t>ε</t>
    <phoneticPr fontId="1"/>
  </si>
  <si>
    <r>
      <t>C</t>
    </r>
    <r>
      <rPr>
        <vertAlign val="superscript"/>
        <sz val="10"/>
        <color theme="1"/>
        <rFont val="ＭＳ Ｐゴシック"/>
        <family val="3"/>
        <charset val="128"/>
      </rPr>
      <t>2</t>
    </r>
    <r>
      <rPr>
        <sz val="10"/>
        <color theme="1"/>
        <rFont val="ＭＳ Ｐゴシック"/>
        <family val="2"/>
        <charset val="128"/>
      </rPr>
      <t>/N/m</t>
    </r>
    <r>
      <rPr>
        <vertAlign val="superscript"/>
        <sz val="10"/>
        <color theme="1"/>
        <rFont val="ＭＳ Ｐゴシック"/>
        <family val="3"/>
        <charset val="128"/>
      </rPr>
      <t>2</t>
    </r>
    <phoneticPr fontId="1"/>
  </si>
  <si>
    <r>
      <t xml:space="preserve"> 2πaεΨo</t>
    </r>
    <r>
      <rPr>
        <vertAlign val="superscript"/>
        <sz val="10"/>
        <color theme="1"/>
        <rFont val="ＭＳ Ｐゴシック"/>
        <family val="3"/>
        <charset val="128"/>
      </rPr>
      <t>2</t>
    </r>
    <phoneticPr fontId="1"/>
  </si>
  <si>
    <t>nm</t>
    <phoneticPr fontId="1"/>
  </si>
  <si>
    <t>1/デバイ長</t>
    <rPh sb="5" eb="6">
      <t>チョウ</t>
    </rPh>
    <phoneticPr fontId="1"/>
  </si>
  <si>
    <t>h</t>
    <phoneticPr fontId="1"/>
  </si>
  <si>
    <t>exp(-κh)</t>
    <phoneticPr fontId="1"/>
  </si>
  <si>
    <t>注意事項</t>
    <rPh sb="0" eb="2">
      <t>チュウイ</t>
    </rPh>
    <rPh sb="2" eb="4">
      <t>ジコウ</t>
    </rPh>
    <phoneticPr fontId="1"/>
  </si>
  <si>
    <t>他、入力不可</t>
    <rPh sb="0" eb="1">
      <t>タ</t>
    </rPh>
    <rPh sb="2" eb="4">
      <t>ニュウリョク</t>
    </rPh>
    <rPh sb="4" eb="6">
      <t>フカ</t>
    </rPh>
    <phoneticPr fontId="1"/>
  </si>
  <si>
    <r>
      <t>（１）このシートを適宜、「</t>
    </r>
    <r>
      <rPr>
        <sz val="10"/>
        <color rgb="FFFF0000"/>
        <rFont val="ＭＳ ゴシック"/>
        <family val="3"/>
        <charset val="128"/>
      </rPr>
      <t>コピー</t>
    </r>
    <r>
      <rPr>
        <sz val="10"/>
        <rFont val="ＭＳ ゴシック"/>
        <family val="3"/>
        <charset val="128"/>
      </rPr>
      <t>」</t>
    </r>
    <r>
      <rPr>
        <sz val="10"/>
        <color theme="1"/>
        <rFont val="ＭＳ ゴシック"/>
        <family val="3"/>
        <charset val="128"/>
      </rPr>
      <t>して、「</t>
    </r>
    <r>
      <rPr>
        <sz val="10"/>
        <color rgb="FFFF0000"/>
        <rFont val="ＭＳ ゴシック"/>
        <family val="3"/>
        <charset val="128"/>
      </rPr>
      <t>適宜入力可</t>
    </r>
    <r>
      <rPr>
        <sz val="10"/>
        <rFont val="ＭＳ ゴシック"/>
        <family val="3"/>
        <charset val="128"/>
      </rPr>
      <t>」の</t>
    </r>
    <r>
      <rPr>
        <sz val="10"/>
        <color theme="1"/>
        <rFont val="ＭＳ ゴシック"/>
        <family val="3"/>
        <charset val="128"/>
      </rPr>
      <t>枠内に値を入力すること。（２）「</t>
    </r>
    <r>
      <rPr>
        <sz val="10"/>
        <color rgb="FFFF0000"/>
        <rFont val="ＭＳ ゴシック"/>
        <family val="3"/>
        <charset val="128"/>
      </rPr>
      <t>縦軸</t>
    </r>
    <r>
      <rPr>
        <sz val="10"/>
        <rFont val="ＭＳ ゴシック"/>
        <family val="3"/>
        <charset val="128"/>
      </rPr>
      <t>」</t>
    </r>
    <r>
      <rPr>
        <sz val="10"/>
        <color theme="1"/>
        <rFont val="ＭＳ ゴシック"/>
        <family val="3"/>
        <charset val="128"/>
      </rPr>
      <t>は大きく変化するので、適切な範囲に設定すること。（３）本シートが</t>
    </r>
    <r>
      <rPr>
        <sz val="10"/>
        <color rgb="FFFF0000"/>
        <rFont val="ＭＳ ゴシック"/>
        <family val="3"/>
        <charset val="128"/>
      </rPr>
      <t>破壊</t>
    </r>
    <r>
      <rPr>
        <sz val="10"/>
        <color theme="1"/>
        <rFont val="ＭＳ ゴシック"/>
        <family val="3"/>
        <charset val="128"/>
      </rPr>
      <t>したら、再度、ダウンロードして活用すること。</t>
    </r>
    <rPh sb="9" eb="11">
      <t>テキギ</t>
    </rPh>
    <rPh sb="21" eb="23">
      <t>テキギ</t>
    </rPh>
    <rPh sb="23" eb="25">
      <t>ニュウリョク</t>
    </rPh>
    <rPh sb="25" eb="26">
      <t>カ</t>
    </rPh>
    <rPh sb="28" eb="30">
      <t>ワクナイ</t>
    </rPh>
    <rPh sb="31" eb="32">
      <t>アタイ</t>
    </rPh>
    <rPh sb="33" eb="35">
      <t>ニュウリョク</t>
    </rPh>
    <rPh sb="44" eb="46">
      <t>タテジク</t>
    </rPh>
    <rPh sb="48" eb="49">
      <t>オオ</t>
    </rPh>
    <rPh sb="51" eb="53">
      <t>ヘンカ</t>
    </rPh>
    <rPh sb="58" eb="60">
      <t>テキセツ</t>
    </rPh>
    <rPh sb="61" eb="63">
      <t>ハンイ</t>
    </rPh>
    <rPh sb="64" eb="66">
      <t>セッテイ</t>
    </rPh>
    <rPh sb="74" eb="75">
      <t>ホン</t>
    </rPh>
    <rPh sb="79" eb="81">
      <t>ハカイ</t>
    </rPh>
    <rPh sb="85" eb="87">
      <t>サイド</t>
    </rPh>
    <rPh sb="96" eb="98">
      <t>カツヨウ</t>
    </rPh>
    <phoneticPr fontId="1"/>
  </si>
  <si>
    <t>2粒子間相互反発力</t>
    <rPh sb="1" eb="3">
      <t>リュウシ</t>
    </rPh>
    <rPh sb="3" eb="4">
      <t>カン</t>
    </rPh>
    <rPh sb="4" eb="6">
      <t>ソウゴ</t>
    </rPh>
    <rPh sb="6" eb="9">
      <t>ハンパツリョク</t>
    </rPh>
    <phoneticPr fontId="1"/>
  </si>
  <si>
    <t>N</t>
    <phoneticPr fontId="1"/>
  </si>
  <si>
    <t>2πaεκΨo2</t>
    <phoneticPr fontId="1"/>
  </si>
  <si>
    <r>
      <t>P</t>
    </r>
    <r>
      <rPr>
        <vertAlign val="subscript"/>
        <sz val="10"/>
        <color theme="1"/>
        <rFont val="ＭＳ Ｐゴシック"/>
        <family val="3"/>
        <charset val="128"/>
      </rPr>
      <t>R</t>
    </r>
    <phoneticPr fontId="1"/>
  </si>
  <si>
    <r>
      <t>P</t>
    </r>
    <r>
      <rPr>
        <vertAlign val="subscript"/>
        <sz val="10"/>
        <color theme="1"/>
        <rFont val="ＭＳ Ｐゴシック"/>
        <family val="3"/>
        <charset val="128"/>
      </rPr>
      <t>A</t>
    </r>
    <phoneticPr fontId="1"/>
  </si>
  <si>
    <t>N</t>
    <phoneticPr fontId="1"/>
  </si>
  <si>
    <t>m mol/L</t>
    <phoneticPr fontId="1"/>
  </si>
  <si>
    <t>pN</t>
    <phoneticPr fontId="1"/>
  </si>
  <si>
    <t>系列１</t>
    <rPh sb="0" eb="2">
      <t>ケイレツ</t>
    </rPh>
    <phoneticPr fontId="1"/>
  </si>
  <si>
    <t>系列２</t>
    <rPh sb="0" eb="2">
      <t>ケイレツ</t>
    </rPh>
    <phoneticPr fontId="1"/>
  </si>
  <si>
    <t>系列３</t>
    <rPh sb="0" eb="2">
      <t>ケイレツ</t>
    </rPh>
    <phoneticPr fontId="1"/>
  </si>
  <si>
    <r>
      <t>適宜、</t>
    </r>
    <r>
      <rPr>
        <sz val="10"/>
        <color rgb="FFFF0000"/>
        <rFont val="ＭＳ Ｐゴシック"/>
        <family val="3"/>
        <charset val="128"/>
      </rPr>
      <t>入力可</t>
    </r>
    <rPh sb="0" eb="2">
      <t>テキギ</t>
    </rPh>
    <rPh sb="3" eb="5">
      <t>ニュウリョク</t>
    </rPh>
    <rPh sb="5" eb="6">
      <t>カ</t>
    </rPh>
    <phoneticPr fontId="1"/>
  </si>
  <si>
    <t>1/nm</t>
    <phoneticPr fontId="1"/>
  </si>
  <si>
    <r>
      <t xml:space="preserve">κ = </t>
    </r>
    <r>
      <rPr>
        <sz val="10"/>
        <color rgb="FFFF0000"/>
        <rFont val="ＭＳ Ｐゴシック"/>
        <family val="3"/>
        <charset val="128"/>
      </rPr>
      <t xml:space="preserve"> 3.3z√C</t>
    </r>
    <r>
      <rPr>
        <sz val="10"/>
        <color theme="1"/>
        <rFont val="ＭＳ Ｐゴシック"/>
        <family val="2"/>
        <charset val="128"/>
      </rPr>
      <t>　[/nm]　 (T = 298K)</t>
    </r>
    <phoneticPr fontId="1"/>
  </si>
  <si>
    <r>
      <t>V = 2</t>
    </r>
    <r>
      <rPr>
        <sz val="10"/>
        <color rgb="FFFF0000"/>
        <rFont val="ＭＳ Ｐゴシック"/>
        <family val="3"/>
        <charset val="128"/>
      </rPr>
      <t>πaεΨo</t>
    </r>
    <r>
      <rPr>
        <vertAlign val="superscript"/>
        <sz val="10"/>
        <color rgb="FFFF0000"/>
        <rFont val="ＭＳ Ｐゴシック"/>
        <family val="3"/>
        <charset val="128"/>
      </rPr>
      <t>2</t>
    </r>
    <r>
      <rPr>
        <sz val="10"/>
        <color rgb="FFFF0000"/>
        <rFont val="ＭＳ Ｐゴシック"/>
        <family val="3"/>
        <charset val="128"/>
      </rPr>
      <t>*exp(-κh) - aA/(12h)</t>
    </r>
    <r>
      <rPr>
        <sz val="10"/>
        <color theme="1"/>
        <rFont val="ＭＳ Ｐゴシック"/>
        <family val="2"/>
        <charset val="128"/>
      </rPr>
      <t xml:space="preserve"> [J]</t>
    </r>
    <phoneticPr fontId="1"/>
  </si>
  <si>
    <r>
      <t xml:space="preserve">P = </t>
    </r>
    <r>
      <rPr>
        <sz val="10"/>
        <color rgb="FFFF0000"/>
        <rFont val="ＭＳ Ｐゴシック"/>
        <family val="3"/>
        <charset val="128"/>
      </rPr>
      <t>2πaεκΨo</t>
    </r>
    <r>
      <rPr>
        <vertAlign val="superscript"/>
        <sz val="10"/>
        <color rgb="FFFF0000"/>
        <rFont val="ＭＳ Ｐゴシック"/>
        <family val="3"/>
        <charset val="128"/>
      </rPr>
      <t>2</t>
    </r>
    <r>
      <rPr>
        <sz val="10"/>
        <color rgb="FFFF0000"/>
        <rFont val="ＭＳ Ｐゴシック"/>
        <family val="3"/>
        <charset val="128"/>
      </rPr>
      <t>*exp(-κh) - aA/(12Ah</t>
    </r>
    <r>
      <rPr>
        <vertAlign val="superscript"/>
        <sz val="10"/>
        <color rgb="FFFF0000"/>
        <rFont val="ＭＳ Ｐゴシック"/>
        <family val="3"/>
        <charset val="128"/>
      </rPr>
      <t>2</t>
    </r>
    <r>
      <rPr>
        <sz val="10"/>
        <color rgb="FFFF0000"/>
        <rFont val="ＭＳ Ｐゴシック"/>
        <family val="3"/>
        <charset val="128"/>
      </rPr>
      <t>)</t>
    </r>
    <phoneticPr fontId="1"/>
  </si>
  <si>
    <r>
      <t>V = V</t>
    </r>
    <r>
      <rPr>
        <vertAlign val="subscript"/>
        <sz val="10"/>
        <color theme="1"/>
        <rFont val="ＭＳ Ｐゴシック"/>
        <family val="3"/>
        <charset val="128"/>
      </rPr>
      <t>R</t>
    </r>
    <r>
      <rPr>
        <sz val="10"/>
        <color theme="1"/>
        <rFont val="ＭＳ Ｐゴシック"/>
        <family val="3"/>
        <charset val="128"/>
      </rPr>
      <t xml:space="preserve"> + </t>
    </r>
    <r>
      <rPr>
        <sz val="10"/>
        <color theme="1"/>
        <rFont val="ＭＳ Ｐゴシック"/>
        <family val="2"/>
        <charset val="128"/>
      </rPr>
      <t>V</t>
    </r>
    <r>
      <rPr>
        <vertAlign val="subscript"/>
        <sz val="10"/>
        <color theme="1"/>
        <rFont val="ＭＳ Ｐゴシック"/>
        <family val="3"/>
        <charset val="128"/>
      </rPr>
      <t>A</t>
    </r>
    <phoneticPr fontId="1"/>
  </si>
  <si>
    <r>
      <t>P = V</t>
    </r>
    <r>
      <rPr>
        <vertAlign val="subscript"/>
        <sz val="10"/>
        <color theme="1"/>
        <rFont val="ＭＳ Ｐゴシック"/>
        <family val="3"/>
        <charset val="128"/>
      </rPr>
      <t xml:space="preserve">R </t>
    </r>
    <r>
      <rPr>
        <sz val="10"/>
        <color theme="1"/>
        <rFont val="ＭＳ Ｐゴシック"/>
        <family val="3"/>
        <charset val="128"/>
      </rPr>
      <t>+ P</t>
    </r>
    <r>
      <rPr>
        <vertAlign val="subscript"/>
        <sz val="10"/>
        <color theme="1"/>
        <rFont val="ＭＳ Ｐゴシック"/>
        <family val="3"/>
        <charset val="128"/>
      </rPr>
      <t>A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</si>
</sst>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E+00"/>
    <numFmt numFmtId="177" formatCode="0.0_ "/>
    <numFmt numFmtId="178" formatCode="0.00_ "/>
  </numFmts>
  <fonts count="13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rgb="FFFF0000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10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76" fontId="0" fillId="11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>
      <alignment vertical="center"/>
    </xf>
    <xf numFmtId="176" fontId="0" fillId="9" borderId="0" xfId="0" applyNumberForma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77" fontId="0" fillId="12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２粒子系の自由エネルギー</a:t>
            </a:r>
          </a:p>
        </c:rich>
      </c:tx>
      <c:layout>
        <c:manualLayout>
          <c:xMode val="edge"/>
          <c:yMode val="edge"/>
          <c:x val="0.32993936163814824"/>
          <c:y val="0.1194611071819713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865653421229327E-2"/>
          <c:y val="5.0404382920262607E-2"/>
          <c:w val="0.88439016053225905"/>
          <c:h val="0.8215059189287735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colloid!$N$11:$N$32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colloid!$R$11:$R$32</c:f>
              <c:numCache>
                <c:formatCode>0.0E+00</c:formatCode>
                <c:ptCount val="22"/>
                <c:pt idx="0">
                  <c:v>66.015134640192088</c:v>
                </c:pt>
                <c:pt idx="1">
                  <c:v>65.707766082149348</c:v>
                </c:pt>
                <c:pt idx="2">
                  <c:v>65.401828641849335</c:v>
                </c:pt>
                <c:pt idx="3">
                  <c:v>65.097315655962518</c:v>
                </c:pt>
                <c:pt idx="4">
                  <c:v>64.794220492184039</c:v>
                </c:pt>
                <c:pt idx="5">
                  <c:v>64.492536549089237</c:v>
                </c:pt>
                <c:pt idx="6">
                  <c:v>61.551883735833052</c:v>
                </c:pt>
                <c:pt idx="7">
                  <c:v>58.74531525901056</c:v>
                </c:pt>
                <c:pt idx="8">
                  <c:v>56.066717302942557</c:v>
                </c:pt>
                <c:pt idx="9">
                  <c:v>53.51025482233532</c:v>
                </c:pt>
                <c:pt idx="10">
                  <c:v>44.191400859535896</c:v>
                </c:pt>
                <c:pt idx="11">
                  <c:v>35.157989384168332</c:v>
                </c:pt>
                <c:pt idx="12">
                  <c:v>26.57145717355381</c:v>
                </c:pt>
                <c:pt idx="13">
                  <c:v>16.662274057922396</c:v>
                </c:pt>
                <c:pt idx="14">
                  <c:v>10.448481427568678</c:v>
                </c:pt>
                <c:pt idx="15">
                  <c:v>6.5519726636797406</c:v>
                </c:pt>
                <c:pt idx="16">
                  <c:v>2.0401839704317659</c:v>
                </c:pt>
                <c:pt idx="17">
                  <c:v>0.63528205120273695</c:v>
                </c:pt>
                <c:pt idx="18">
                  <c:v>0.19781710396192667</c:v>
                </c:pt>
                <c:pt idx="19">
                  <c:v>6.1597217402566982E-2</c:v>
                </c:pt>
                <c:pt idx="20">
                  <c:v>5.9724923513198008E-3</c:v>
                </c:pt>
                <c:pt idx="21">
                  <c:v>5.7909539408978279E-4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B1-4CAD-A4F2-55532530B85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</a:ln>
              <a:effectLst/>
            </c:spPr>
          </c:marker>
          <c:xVal>
            <c:numRef>
              <c:f>colloid!$N$11:$N$32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colloid!$T$11:$T$32</c:f>
              <c:numCache>
                <c:formatCode>0.0E+00</c:formatCode>
                <c:ptCount val="22"/>
                <c:pt idx="0">
                  <c:v>-344.48659339234172</c:v>
                </c:pt>
                <c:pt idx="1">
                  <c:v>-287.07216116028485</c:v>
                </c:pt>
                <c:pt idx="2">
                  <c:v>-246.06185242310127</c:v>
                </c:pt>
                <c:pt idx="3">
                  <c:v>-215.30412087021361</c:v>
                </c:pt>
                <c:pt idx="4">
                  <c:v>-191.38144077352322</c:v>
                </c:pt>
                <c:pt idx="5">
                  <c:v>-172.24329669617086</c:v>
                </c:pt>
                <c:pt idx="6">
                  <c:v>-86.121648348085429</c:v>
                </c:pt>
                <c:pt idx="7">
                  <c:v>-57.414432232056967</c:v>
                </c:pt>
                <c:pt idx="8">
                  <c:v>-43.060824174042715</c:v>
                </c:pt>
                <c:pt idx="9">
                  <c:v>-34.448659339234176</c:v>
                </c:pt>
                <c:pt idx="10">
                  <c:v>-18.927834801777021</c:v>
                </c:pt>
                <c:pt idx="11">
                  <c:v>-12.303092621155065</c:v>
                </c:pt>
                <c:pt idx="12">
                  <c:v>-8.612164834808544</c:v>
                </c:pt>
                <c:pt idx="13">
                  <c:v>-5.741443223205696</c:v>
                </c:pt>
                <c:pt idx="14">
                  <c:v>-4.306082417404272</c:v>
                </c:pt>
                <c:pt idx="15">
                  <c:v>-3.4448659339234178</c:v>
                </c:pt>
                <c:pt idx="16">
                  <c:v>-2.2965772892822787</c:v>
                </c:pt>
                <c:pt idx="17">
                  <c:v>-1.7224329669617089</c:v>
                </c:pt>
                <c:pt idx="18">
                  <c:v>-1.3779463735693671</c:v>
                </c:pt>
                <c:pt idx="19">
                  <c:v>-1.1482886446411393</c:v>
                </c:pt>
                <c:pt idx="20">
                  <c:v>-0.86121648348085444</c:v>
                </c:pt>
                <c:pt idx="21">
                  <c:v>-0.68897318678468356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B1-4CAD-A4F2-55532530B85B}"/>
            </c:ext>
          </c:extLst>
        </c:ser>
        <c:ser>
          <c:idx val="2"/>
          <c:order val="2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</c:marker>
          <c:xVal>
            <c:numRef>
              <c:f>colloid!$N$11:$N$32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colloid!$V$11:$V$32</c:f>
              <c:numCache>
                <c:formatCode>0.0E+00</c:formatCode>
                <c:ptCount val="22"/>
                <c:pt idx="0">
                  <c:v>-278.4714587521496</c:v>
                </c:pt>
                <c:pt idx="1">
                  <c:v>-221.36439507813549</c:v>
                </c:pt>
                <c:pt idx="2">
                  <c:v>-180.66002378125194</c:v>
                </c:pt>
                <c:pt idx="3">
                  <c:v>-150.20680521425109</c:v>
                </c:pt>
                <c:pt idx="4">
                  <c:v>-126.58722028133919</c:v>
                </c:pt>
                <c:pt idx="5">
                  <c:v>-107.75076014708162</c:v>
                </c:pt>
                <c:pt idx="6">
                  <c:v>-24.569764612252378</c:v>
                </c:pt>
                <c:pt idx="7">
                  <c:v>1.3308830269535932</c:v>
                </c:pt>
                <c:pt idx="8">
                  <c:v>13.005893128899842</c:v>
                </c:pt>
                <c:pt idx="9">
                  <c:v>19.061595483101144</c:v>
                </c:pt>
                <c:pt idx="10">
                  <c:v>25.263566057758876</c:v>
                </c:pt>
                <c:pt idx="11">
                  <c:v>22.854896763013265</c:v>
                </c:pt>
                <c:pt idx="12">
                  <c:v>17.959292338745264</c:v>
                </c:pt>
                <c:pt idx="13">
                  <c:v>10.9208308347167</c:v>
                </c:pt>
                <c:pt idx="14">
                  <c:v>6.1423990101644064</c:v>
                </c:pt>
                <c:pt idx="15">
                  <c:v>3.1071067297563228</c:v>
                </c:pt>
                <c:pt idx="16">
                  <c:v>-0.25639331885051275</c:v>
                </c:pt>
                <c:pt idx="17">
                  <c:v>-1.087150915758972</c:v>
                </c:pt>
                <c:pt idx="18">
                  <c:v>-1.1801292696074404</c:v>
                </c:pt>
                <c:pt idx="19">
                  <c:v>-1.0866914272385724</c:v>
                </c:pt>
                <c:pt idx="20">
                  <c:v>-0.85524399112953464</c:v>
                </c:pt>
                <c:pt idx="21">
                  <c:v>-0.68839409139059382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B1-4CAD-A4F2-55532530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00400"/>
        <c:axId val="563200728"/>
      </c:scatterChart>
      <c:valAx>
        <c:axId val="563200400"/>
        <c:scaling>
          <c:orientation val="minMax"/>
          <c:max val="20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63200728"/>
        <c:crosses val="autoZero"/>
        <c:crossBetween val="midCat"/>
      </c:valAx>
      <c:valAx>
        <c:axId val="563200728"/>
        <c:scaling>
          <c:orientation val="minMax"/>
          <c:min val="-8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63200400"/>
        <c:crosses val="autoZero"/>
        <c:crossBetween val="midCat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1200"/>
              <a:t>２</a:t>
            </a:r>
            <a:r>
              <a:rPr lang="ja-JP" sz="1200"/>
              <a:t>粒子間に働く力</a:t>
            </a:r>
          </a:p>
        </c:rich>
      </c:tx>
      <c:layout>
        <c:manualLayout>
          <c:xMode val="edge"/>
          <c:yMode val="edge"/>
          <c:x val="0.37655336399781708"/>
          <c:y val="0.1271669644683528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236952650422248E-2"/>
          <c:y val="5.331649797364723E-2"/>
          <c:w val="0.88247699534012147"/>
          <c:h val="0.8243068445156652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xVal>
            <c:numRef>
              <c:f>colloid!$N$38:$N$59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colloid!$R$38:$R$59</c:f>
              <c:numCache>
                <c:formatCode>0.0E+00</c:formatCode>
                <c:ptCount val="22"/>
                <c:pt idx="0">
                  <c:v>63.348714425277514</c:v>
                </c:pt>
                <c:pt idx="1">
                  <c:v>63.053760804219451</c:v>
                </c:pt>
                <c:pt idx="2">
                  <c:v>62.76018049656426</c:v>
                </c:pt>
                <c:pt idx="3">
                  <c:v>62.467967108121258</c:v>
                </c:pt>
                <c:pt idx="4">
                  <c:v>62.177114274471258</c:v>
                </c:pt>
                <c:pt idx="5">
                  <c:v>61.887615660828068</c:v>
                </c:pt>
                <c:pt idx="6">
                  <c:v>59.065738885052497</c:v>
                </c:pt>
                <c:pt idx="7">
                  <c:v>56.372530639363831</c:v>
                </c:pt>
                <c:pt idx="8">
                  <c:v>53.802124051481563</c:v>
                </c:pt>
                <c:pt idx="9">
                  <c:v>51.348919759683831</c:v>
                </c:pt>
                <c:pt idx="10">
                  <c:v>42.406464038313089</c:v>
                </c:pt>
                <c:pt idx="11">
                  <c:v>33.737921484274601</c:v>
                </c:pt>
                <c:pt idx="12">
                  <c:v>25.498208274896488</c:v>
                </c:pt>
                <c:pt idx="13">
                  <c:v>15.989267411542828</c:v>
                </c:pt>
                <c:pt idx="14">
                  <c:v>10.02645635338718</c:v>
                </c:pt>
                <c:pt idx="15">
                  <c:v>6.2873316468398395</c:v>
                </c:pt>
                <c:pt idx="16">
                  <c:v>1.9577788096977318</c:v>
                </c:pt>
                <c:pt idx="17">
                  <c:v>0.60962234585286612</c:v>
                </c:pt>
                <c:pt idx="18">
                  <c:v>0.18982706459088211</c:v>
                </c:pt>
                <c:pt idx="19">
                  <c:v>5.9109241477653895E-2</c:v>
                </c:pt>
                <c:pt idx="20">
                  <c:v>5.7312571493349793E-3</c:v>
                </c:pt>
                <c:pt idx="21">
                  <c:v>5.5570512648552917E-4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4E-43E9-82DD-8DE8642999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2"/>
            <c:marker>
              <c:symbol val="circle"/>
              <c:size val="5"/>
              <c:spPr>
                <a:solidFill>
                  <a:srgbClr val="FF6600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66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BC-45A4-8BAA-21D61D5E257D}"/>
              </c:ext>
            </c:extLst>
          </c:dPt>
          <c:xVal>
            <c:numRef>
              <c:f>colloid!$N$38:$N$59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colloid!$T$38:$T$59</c:f>
              <c:numCache>
                <c:formatCode>0.0E+00</c:formatCode>
                <c:ptCount val="22"/>
                <c:pt idx="0">
                  <c:v>-14166.666666666659</c:v>
                </c:pt>
                <c:pt idx="1">
                  <c:v>-9837.9629629629617</c:v>
                </c:pt>
                <c:pt idx="2">
                  <c:v>-7227.8911564625805</c:v>
                </c:pt>
                <c:pt idx="3">
                  <c:v>-5533.8541666666652</c:v>
                </c:pt>
                <c:pt idx="4">
                  <c:v>-4372.4279835390944</c:v>
                </c:pt>
                <c:pt idx="5">
                  <c:v>-3541.6666666666647</c:v>
                </c:pt>
                <c:pt idx="6">
                  <c:v>-885.41666666666617</c:v>
                </c:pt>
                <c:pt idx="7">
                  <c:v>-393.51851851851848</c:v>
                </c:pt>
                <c:pt idx="8">
                  <c:v>-221.35416666666654</c:v>
                </c:pt>
                <c:pt idx="9">
                  <c:v>-141.66666666666663</c:v>
                </c:pt>
                <c:pt idx="10">
                  <c:v>-42.768586724630666</c:v>
                </c:pt>
                <c:pt idx="11">
                  <c:v>-18.069727891156461</c:v>
                </c:pt>
                <c:pt idx="12">
                  <c:v>-8.8541666666666643</c:v>
                </c:pt>
                <c:pt idx="13">
                  <c:v>-3.9351851851851829</c:v>
                </c:pt>
                <c:pt idx="14">
                  <c:v>-2.2135416666666661</c:v>
                </c:pt>
                <c:pt idx="15">
                  <c:v>-1.4166666666666665</c:v>
                </c:pt>
                <c:pt idx="16">
                  <c:v>-0.62962962962962943</c:v>
                </c:pt>
                <c:pt idx="17">
                  <c:v>-0.35416666666666663</c:v>
                </c:pt>
                <c:pt idx="18">
                  <c:v>-0.2266666666666666</c:v>
                </c:pt>
                <c:pt idx="19">
                  <c:v>-0.15740740740740736</c:v>
                </c:pt>
                <c:pt idx="20">
                  <c:v>-8.8541666666666657E-2</c:v>
                </c:pt>
                <c:pt idx="21">
                  <c:v>-5.666666666666665E-2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4E-43E9-82DD-8DE8642999EF}"/>
            </c:ext>
          </c:extLst>
        </c:ser>
        <c:ser>
          <c:idx val="2"/>
          <c:order val="2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colloid!$N$38:$N$59</c:f>
              <c:numCache>
                <c:formatCode>0.00_ </c:formatCode>
                <c:ptCount val="22"/>
                <c:pt idx="0">
                  <c:v>0.1</c:v>
                </c:pt>
                <c:pt idx="1">
                  <c:v>0.12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0.4</c:v>
                </c:pt>
                <c:pt idx="7">
                  <c:v>0.6</c:v>
                </c:pt>
                <c:pt idx="8">
                  <c:v>0.8</c:v>
                </c:pt>
                <c:pt idx="9" formatCode="0.0_ ">
                  <c:v>1</c:v>
                </c:pt>
                <c:pt idx="10">
                  <c:v>1.82</c:v>
                </c:pt>
                <c:pt idx="11" formatCode="0.0_ ">
                  <c:v>2.8</c:v>
                </c:pt>
                <c:pt idx="12" formatCode="0.0_ ">
                  <c:v>4</c:v>
                </c:pt>
                <c:pt idx="13" formatCode="0.0_ ">
                  <c:v>6</c:v>
                </c:pt>
                <c:pt idx="14" formatCode="0.0_ ">
                  <c:v>8</c:v>
                </c:pt>
                <c:pt idx="15" formatCode="0.0_ ">
                  <c:v>10</c:v>
                </c:pt>
                <c:pt idx="16" formatCode="0.0_ ">
                  <c:v>15</c:v>
                </c:pt>
                <c:pt idx="17" formatCode="0.0_ ">
                  <c:v>20</c:v>
                </c:pt>
                <c:pt idx="18" formatCode="0.0_ ">
                  <c:v>25</c:v>
                </c:pt>
                <c:pt idx="19" formatCode="0.0_ ">
                  <c:v>30</c:v>
                </c:pt>
                <c:pt idx="20" formatCode="0.0_ ">
                  <c:v>40</c:v>
                </c:pt>
                <c:pt idx="21" formatCode="0.0_ ">
                  <c:v>50</c:v>
                </c:pt>
              </c:numCache>
            </c:numRef>
          </c:xVal>
          <c:yVal>
            <c:numRef>
              <c:f>colloid!$V$38:$V$59</c:f>
              <c:numCache>
                <c:formatCode>0.0E+00</c:formatCode>
                <c:ptCount val="22"/>
                <c:pt idx="0">
                  <c:v>-14103.317952241381</c:v>
                </c:pt>
                <c:pt idx="1">
                  <c:v>-9774.9092021587421</c:v>
                </c:pt>
                <c:pt idx="2">
                  <c:v>-7165.1309759660162</c:v>
                </c:pt>
                <c:pt idx="3">
                  <c:v>-5471.3861995585439</c:v>
                </c:pt>
                <c:pt idx="4">
                  <c:v>-4310.2508692646234</c:v>
                </c:pt>
                <c:pt idx="5">
                  <c:v>-3479.7790510058367</c:v>
                </c:pt>
                <c:pt idx="6">
                  <c:v>-826.35092778161368</c:v>
                </c:pt>
                <c:pt idx="7">
                  <c:v>-337.14598787915463</c:v>
                </c:pt>
                <c:pt idx="8">
                  <c:v>-167.55204261518497</c:v>
                </c:pt>
                <c:pt idx="9">
                  <c:v>-90.317746906982791</c:v>
                </c:pt>
                <c:pt idx="10">
                  <c:v>-0.36212268631757638</c:v>
                </c:pt>
                <c:pt idx="11">
                  <c:v>15.66819359311814</c:v>
                </c:pt>
                <c:pt idx="12">
                  <c:v>16.644041608229823</c:v>
                </c:pt>
                <c:pt idx="13">
                  <c:v>12.054082226357645</c:v>
                </c:pt>
                <c:pt idx="14">
                  <c:v>7.8129146867205144</c:v>
                </c:pt>
                <c:pt idx="15">
                  <c:v>4.8706649801731725</c:v>
                </c:pt>
                <c:pt idx="16">
                  <c:v>1.3281491800681025</c:v>
                </c:pt>
                <c:pt idx="17">
                  <c:v>0.25545567918619949</c:v>
                </c:pt>
                <c:pt idx="18">
                  <c:v>-3.6839602075784489E-2</c:v>
                </c:pt>
                <c:pt idx="19">
                  <c:v>-9.8298165929753462E-2</c:v>
                </c:pt>
                <c:pt idx="20">
                  <c:v>-8.2810409517331679E-2</c:v>
                </c:pt>
                <c:pt idx="21">
                  <c:v>-5.6110961540181123E-2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4E-43E9-82DD-8DE86429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23712"/>
        <c:axId val="461725352"/>
      </c:scatterChart>
      <c:valAx>
        <c:axId val="461723712"/>
        <c:scaling>
          <c:orientation val="minMax"/>
          <c:max val="20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61725352"/>
        <c:crosses val="autoZero"/>
        <c:crossBetween val="midCat"/>
      </c:valAx>
      <c:valAx>
        <c:axId val="461725352"/>
        <c:scaling>
          <c:orientation val="minMax"/>
          <c:max val="80"/>
          <c:min val="-8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61723712"/>
        <c:crosses val="autoZero"/>
        <c:crossBetween val="midCat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523876</xdr:colOff>
      <xdr:row>19</xdr:row>
      <xdr:rowOff>0</xdr:rowOff>
    </xdr:from>
    <xdr:to>
      <xdr:col>8</xdr:col>
      <xdr:colOff>142875</xdr:colOff>
      <xdr:row>38</xdr:row>
      <xdr:rowOff>85724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9340BE13-231E-41BC-B75C-73255C0A4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185486</xdr:colOff>
      <xdr:row>25</xdr:row>
      <xdr:rowOff>74242</xdr:rowOff>
    </xdr:from>
    <xdr:ext cx="275717" cy="63042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E820CA-7A8D-4AAD-824F-93CBFF407DBF}"/>
            </a:ext>
          </a:extLst>
        </xdr:cNvPr>
        <xdr:cNvSpPr txBox="1"/>
      </xdr:nvSpPr>
      <xdr:spPr>
        <a:xfrm rot="16200000">
          <a:off x="2344451" y="4268273"/>
          <a:ext cx="6304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V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[/kT]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76202</xdr:colOff>
      <xdr:row>29</xdr:row>
      <xdr:rowOff>28576</xdr:rowOff>
    </xdr:from>
    <xdr:ext cx="571375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5A61BC2-F66D-4FA3-87C4-4C52C3C4EEF8}"/>
            </a:ext>
          </a:extLst>
        </xdr:cNvPr>
        <xdr:cNvSpPr txBox="1"/>
      </xdr:nvSpPr>
      <xdr:spPr>
        <a:xfrm>
          <a:off x="4953002" y="4657726"/>
          <a:ext cx="571375" cy="2590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</a:t>
          </a:r>
          <a:r>
            <a:rPr kumimoji="1" lang="en-US" altLang="ja-JP"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[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nm]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</xdr:col>
      <xdr:colOff>533401</xdr:colOff>
      <xdr:row>40</xdr:row>
      <xdr:rowOff>9528</xdr:rowOff>
    </xdr:from>
    <xdr:to>
      <xdr:col>8</xdr:col>
      <xdr:colOff>142876</xdr:colOff>
      <xdr:row>59</xdr:row>
      <xdr:rowOff>66676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8B2E1EA-9C9D-4B55-99C8-D4B0B18457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299326</xdr:colOff>
      <xdr:row>24</xdr:row>
      <xdr:rowOff>66675</xdr:rowOff>
    </xdr:from>
    <xdr:to>
      <xdr:col>4</xdr:col>
      <xdr:colOff>322517</xdr:colOff>
      <xdr:row>51</xdr:row>
      <xdr:rowOff>76200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1BEED3-8C0A-4091-8DC2-19D4EB6DC36E}"/>
            </a:ext>
          </a:extLst>
        </xdr:cNvPr>
        <xdr:cNvCxnSpPr/>
      </xdr:nvCxnSpPr>
      <xdr:spPr>
        <a:xfrm>
          <a:off x="3480676" y="3933825"/>
          <a:ext cx="23191" cy="4143375"/>
        </a:xfrm>
        <a:prstGeom prst="line">
          <a:avLst/>
        </a:prstGeom>
        <a:ln w="12700">
          <a:solidFill>
            <a:schemeClr val="accent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175962</xdr:colOff>
      <xdr:row>46</xdr:row>
      <xdr:rowOff>66472</xdr:rowOff>
    </xdr:from>
    <xdr:ext cx="275717" cy="56977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B78E8EB-F6F7-4C51-83A8-A60C315717F6}"/>
            </a:ext>
          </a:extLst>
        </xdr:cNvPr>
        <xdr:cNvSpPr txBox="1"/>
      </xdr:nvSpPr>
      <xdr:spPr>
        <a:xfrm rot="16200000">
          <a:off x="2365256" y="7456093"/>
          <a:ext cx="56977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P</a:t>
          </a:r>
          <a:r>
            <a:rPr kumimoji="1" lang="en-US" altLang="ja-JP" sz="11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[pN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]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</xdr:col>
      <xdr:colOff>95252</xdr:colOff>
      <xdr:row>50</xdr:row>
      <xdr:rowOff>38101</xdr:rowOff>
    </xdr:from>
    <xdr:ext cx="571375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3D5CCC9-5CDE-4C76-81EA-D963A011A07D}"/>
            </a:ext>
          </a:extLst>
        </xdr:cNvPr>
        <xdr:cNvSpPr txBox="1"/>
      </xdr:nvSpPr>
      <xdr:spPr>
        <a:xfrm>
          <a:off x="4972052" y="7886701"/>
          <a:ext cx="571375" cy="2590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</a:t>
          </a:r>
          <a:r>
            <a:rPr kumimoji="1" lang="en-US" altLang="ja-JP"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[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nm]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1A68-3C5D-46F2-BF6F-0BFF6CBDA527}">
  <sheetPr>
    <tabColor theme="9"/>
  </sheetPr>
  <dimension ref="B2:V61"/>
  <sheetViews>
    <sheetView tabSelected="1" zoomScale="106" zoomScaleNormal="106" workbookViewId="0">
      <selection activeCell="C2" sqref="C2:V2"/>
    </sheetView>
  </sheetViews>
  <sheetFormatPr defaultRowHeight="12" x14ac:dyDescent="0.15"/>
  <cols>
    <col min="2" max="2" width="2" customWidth="1"/>
    <col min="3" max="3" width="23.85546875" customWidth="1"/>
    <col min="4" max="9" width="12.7109375" customWidth="1"/>
    <col min="10" max="10" width="12.7109375" style="1" customWidth="1"/>
    <col min="11" max="11" width="2.140625" customWidth="1"/>
    <col min="12" max="12" width="14.7109375" customWidth="1"/>
    <col min="13" max="13" width="2.140625" customWidth="1"/>
    <col min="14" max="15" width="12.7109375" customWidth="1"/>
    <col min="16" max="16" width="1.85546875" customWidth="1"/>
    <col min="17" max="22" width="10.7109375" customWidth="1"/>
    <col min="23" max="23" width="1.7109375" customWidth="1"/>
  </cols>
  <sheetData>
    <row r="2" spans="2:22" ht="18" customHeight="1" x14ac:dyDescent="0.15">
      <c r="C2" s="35" t="s">
        <v>42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4" spans="2:22" x14ac:dyDescent="0.15">
      <c r="C4" s="23" t="s">
        <v>40</v>
      </c>
      <c r="D4" s="21" t="s">
        <v>54</v>
      </c>
      <c r="E4" s="19" t="s">
        <v>54</v>
      </c>
      <c r="F4" s="23" t="s">
        <v>41</v>
      </c>
    </row>
    <row r="6" spans="2:22" s="1" customFormat="1" ht="14.25" x14ac:dyDescent="0.15">
      <c r="C6" s="8" t="s">
        <v>29</v>
      </c>
      <c r="D6" s="36" t="s">
        <v>57</v>
      </c>
      <c r="E6" s="36"/>
      <c r="F6" s="36"/>
      <c r="G6"/>
      <c r="H6"/>
      <c r="I6"/>
      <c r="K6"/>
      <c r="L6"/>
      <c r="M6"/>
      <c r="N6" s="4"/>
      <c r="O6" s="6"/>
      <c r="P6" s="6"/>
      <c r="R6" s="3"/>
    </row>
    <row r="7" spans="2:22" s="1" customFormat="1" ht="14.25" x14ac:dyDescent="0.15">
      <c r="C7" s="8" t="s">
        <v>43</v>
      </c>
      <c r="D7" s="37" t="s">
        <v>58</v>
      </c>
      <c r="E7" s="38"/>
      <c r="F7" s="39"/>
      <c r="G7"/>
      <c r="H7"/>
      <c r="I7"/>
      <c r="K7"/>
      <c r="L7"/>
      <c r="M7"/>
      <c r="N7" s="4"/>
      <c r="O7" s="6"/>
      <c r="P7" s="6"/>
      <c r="R7" s="3"/>
    </row>
    <row r="8" spans="2:22" s="1" customFormat="1" x14ac:dyDescent="0.15">
      <c r="D8" s="36" t="s">
        <v>56</v>
      </c>
      <c r="E8" s="36"/>
      <c r="F8" s="36"/>
      <c r="H8"/>
      <c r="I8"/>
      <c r="J8"/>
      <c r="K8"/>
      <c r="L8"/>
    </row>
    <row r="9" spans="2:22" s="1" customFormat="1" ht="13.5" x14ac:dyDescent="0.15">
      <c r="D9"/>
      <c r="E9"/>
      <c r="F9"/>
      <c r="G9"/>
      <c r="H9"/>
      <c r="I9"/>
      <c r="K9"/>
      <c r="L9"/>
      <c r="M9"/>
      <c r="N9" s="20" t="s">
        <v>38</v>
      </c>
      <c r="O9" s="30" t="s">
        <v>39</v>
      </c>
      <c r="P9" s="7"/>
      <c r="Q9" s="31" t="s">
        <v>23</v>
      </c>
      <c r="R9" s="31"/>
      <c r="S9" s="32" t="s">
        <v>27</v>
      </c>
      <c r="T9" s="32"/>
      <c r="U9" s="33" t="s">
        <v>59</v>
      </c>
      <c r="V9" s="33"/>
    </row>
    <row r="10" spans="2:22" s="1" customFormat="1" ht="14.25" x14ac:dyDescent="0.15">
      <c r="B10" s="5"/>
      <c r="C10" s="5"/>
      <c r="D10" s="8" t="s">
        <v>15</v>
      </c>
      <c r="E10" s="8" t="s">
        <v>16</v>
      </c>
      <c r="F10" s="8" t="s">
        <v>17</v>
      </c>
      <c r="H10" s="8" t="s">
        <v>30</v>
      </c>
      <c r="I10" s="8" t="s">
        <v>18</v>
      </c>
      <c r="J10" s="8" t="s">
        <v>17</v>
      </c>
      <c r="L10" s="29" t="s">
        <v>35</v>
      </c>
      <c r="M10"/>
      <c r="N10" s="8" t="s">
        <v>36</v>
      </c>
      <c r="O10" s="8" t="s">
        <v>10</v>
      </c>
      <c r="P10" s="4"/>
      <c r="Q10" s="8" t="s">
        <v>26</v>
      </c>
      <c r="R10" s="8" t="s">
        <v>28</v>
      </c>
      <c r="S10" s="8" t="s">
        <v>26</v>
      </c>
      <c r="T10" s="8" t="s">
        <v>28</v>
      </c>
      <c r="U10" s="8" t="s">
        <v>26</v>
      </c>
      <c r="V10" s="8" t="s">
        <v>28</v>
      </c>
    </row>
    <row r="11" spans="2:22" s="1" customFormat="1" x14ac:dyDescent="0.15">
      <c r="D11" s="21" t="s">
        <v>7</v>
      </c>
      <c r="E11" s="19">
        <v>5</v>
      </c>
      <c r="F11" s="8" t="s">
        <v>49</v>
      </c>
      <c r="H11" s="8" t="s">
        <v>31</v>
      </c>
      <c r="I11" s="19">
        <v>25</v>
      </c>
      <c r="J11" s="8" t="s">
        <v>8</v>
      </c>
      <c r="L11" s="9">
        <f xml:space="preserve"> 2*3.14*D15*F15*POWER(I11/1000,2)</f>
        <v>2.7789000000000005E-19</v>
      </c>
      <c r="M11" s="4"/>
      <c r="N11" s="10">
        <v>0.1</v>
      </c>
      <c r="O11" s="9">
        <f>EXP(-$I$15*N11)</f>
        <v>0.97693562090872632</v>
      </c>
      <c r="P11" s="2"/>
      <c r="Q11" s="9">
        <f>$L$11*O11</f>
        <v>2.7148063969432599E-19</v>
      </c>
      <c r="R11" s="9">
        <f>Q11/$G$15/$H$15</f>
        <v>66.015134640192088</v>
      </c>
      <c r="S11" s="9">
        <f>-$D$15*$J$15/12/N11/0.000000001</f>
        <v>-1.4166666666666663E-18</v>
      </c>
      <c r="T11" s="9">
        <f>S11/$G$15/$H$15</f>
        <v>-344.48659339234172</v>
      </c>
      <c r="U11" s="9">
        <f>Q11+S11</f>
        <v>-1.1451860269723403E-18</v>
      </c>
      <c r="V11" s="9">
        <f t="shared" ref="U11:V31" si="0">R11+T11</f>
        <v>-278.4714587521496</v>
      </c>
    </row>
    <row r="12" spans="2:22" s="1" customFormat="1" x14ac:dyDescent="0.15">
      <c r="E12" s="3"/>
      <c r="L12" s="8" t="s">
        <v>26</v>
      </c>
      <c r="M12" s="4"/>
      <c r="N12" s="10">
        <v>0.12</v>
      </c>
      <c r="O12" s="9">
        <f t="shared" ref="O12:O32" si="1">EXP(-$I$15*N12)</f>
        <v>0.9723869777114359</v>
      </c>
      <c r="P12" s="2"/>
      <c r="Q12" s="9">
        <f t="shared" ref="Q12:Q32" si="2">$L$11*O12</f>
        <v>2.7021661723623097E-19</v>
      </c>
      <c r="R12" s="9">
        <f t="shared" ref="R12:R32" si="3">Q12/$G$15/$H$15</f>
        <v>65.707766082149348</v>
      </c>
      <c r="S12" s="9">
        <f t="shared" ref="S12:S32" si="4">-$D$15*$J$15/12/N12/0.000000001</f>
        <v>-1.1805555555555553E-18</v>
      </c>
      <c r="T12" s="9">
        <f t="shared" ref="T12:T32" si="5">S12/$G$15/$H$15</f>
        <v>-287.07216116028485</v>
      </c>
      <c r="U12" s="9">
        <f t="shared" si="0"/>
        <v>-9.1033893831932434E-19</v>
      </c>
      <c r="V12" s="9">
        <f t="shared" si="0"/>
        <v>-221.36439507813549</v>
      </c>
    </row>
    <row r="13" spans="2:22" s="1" customFormat="1" x14ac:dyDescent="0.15">
      <c r="C13" s="13" t="s">
        <v>22</v>
      </c>
      <c r="D13" s="8" t="s">
        <v>12</v>
      </c>
      <c r="E13" s="8" t="s">
        <v>11</v>
      </c>
      <c r="F13" s="8" t="s">
        <v>32</v>
      </c>
      <c r="G13" s="8" t="s">
        <v>13</v>
      </c>
      <c r="H13" s="8" t="s">
        <v>14</v>
      </c>
      <c r="I13" s="8" t="s">
        <v>37</v>
      </c>
      <c r="J13" s="8" t="s">
        <v>25</v>
      </c>
      <c r="N13" s="10">
        <v>0.14000000000000001</v>
      </c>
      <c r="O13" s="9">
        <f t="shared" si="1"/>
        <v>0.96785951314095919</v>
      </c>
      <c r="P13" s="2"/>
      <c r="Q13" s="9">
        <f t="shared" si="2"/>
        <v>2.689584801067412E-19</v>
      </c>
      <c r="R13" s="9">
        <f t="shared" si="3"/>
        <v>65.401828641849335</v>
      </c>
      <c r="S13" s="9">
        <f t="shared" si="4"/>
        <v>-1.0119047619047617E-18</v>
      </c>
      <c r="T13" s="9">
        <f t="shared" si="5"/>
        <v>-246.06185242310127</v>
      </c>
      <c r="U13" s="9">
        <f t="shared" si="0"/>
        <v>-7.4294628179802057E-19</v>
      </c>
      <c r="V13" s="9">
        <f t="shared" si="0"/>
        <v>-180.66002378125194</v>
      </c>
    </row>
    <row r="14" spans="2:22" x14ac:dyDescent="0.15">
      <c r="B14" s="1"/>
      <c r="C14" s="13" t="s">
        <v>20</v>
      </c>
      <c r="D14" s="8" t="s">
        <v>3</v>
      </c>
      <c r="E14" s="12" t="s">
        <v>9</v>
      </c>
      <c r="F14" s="8" t="s">
        <v>33</v>
      </c>
      <c r="G14" s="8" t="s">
        <v>0</v>
      </c>
      <c r="H14" s="8" t="s">
        <v>1</v>
      </c>
      <c r="I14" s="8" t="s">
        <v>2</v>
      </c>
      <c r="J14" s="8" t="s">
        <v>24</v>
      </c>
      <c r="L14" s="29" t="s">
        <v>45</v>
      </c>
      <c r="M14" s="6"/>
      <c r="N14" s="10">
        <v>0.16</v>
      </c>
      <c r="O14" s="9">
        <f t="shared" si="1"/>
        <v>0.96335312858893885</v>
      </c>
      <c r="P14" s="2"/>
      <c r="Q14" s="9">
        <f t="shared" si="2"/>
        <v>2.6770620090358027E-19</v>
      </c>
      <c r="R14" s="9">
        <f t="shared" si="3"/>
        <v>65.097315655962518</v>
      </c>
      <c r="S14" s="9">
        <f t="shared" si="4"/>
        <v>-8.8541666666666648E-19</v>
      </c>
      <c r="T14" s="9">
        <f t="shared" si="5"/>
        <v>-215.30412087021361</v>
      </c>
      <c r="U14" s="9">
        <f t="shared" si="0"/>
        <v>-6.1771046576308626E-19</v>
      </c>
      <c r="V14" s="9">
        <f t="shared" si="0"/>
        <v>-150.20680521425109</v>
      </c>
    </row>
    <row r="15" spans="2:22" x14ac:dyDescent="0.15">
      <c r="B15" s="1"/>
      <c r="C15" s="13" t="s">
        <v>19</v>
      </c>
      <c r="D15" s="22">
        <v>9.9999999999999995E-8</v>
      </c>
      <c r="E15" s="21">
        <v>1</v>
      </c>
      <c r="F15" s="8">
        <f>80*0.00000000000885</f>
        <v>7.0800000000000004E-10</v>
      </c>
      <c r="G15" s="11">
        <v>1.3800000000000001E-23</v>
      </c>
      <c r="H15" s="8">
        <v>298</v>
      </c>
      <c r="I15" s="9">
        <f>3.3*E15*SQRT(E11*0.001)</f>
        <v>0.23334523779156066</v>
      </c>
      <c r="J15" s="22">
        <v>1.6999999999999999E-20</v>
      </c>
      <c r="L15" s="9">
        <f>2*3.14*D15*F15*I15*1000000000*POWER(I11/1000,2)</f>
        <v>6.484430812989681E-11</v>
      </c>
      <c r="M15" s="2"/>
      <c r="N15" s="10">
        <v>0.18</v>
      </c>
      <c r="O15" s="9">
        <f t="shared" si="1"/>
        <v>0.95886772590614122</v>
      </c>
      <c r="P15" s="2"/>
      <c r="Q15" s="9">
        <f t="shared" si="2"/>
        <v>2.6645975235205763E-19</v>
      </c>
      <c r="R15" s="9">
        <f t="shared" si="3"/>
        <v>64.794220492184039</v>
      </c>
      <c r="S15" s="9">
        <f t="shared" si="4"/>
        <v>-7.870370370370369E-19</v>
      </c>
      <c r="T15" s="9">
        <f t="shared" si="5"/>
        <v>-191.38144077352322</v>
      </c>
      <c r="U15" s="9">
        <f t="shared" si="0"/>
        <v>-5.2057728468497927E-19</v>
      </c>
      <c r="V15" s="9">
        <f t="shared" si="0"/>
        <v>-126.58722028133919</v>
      </c>
    </row>
    <row r="16" spans="2:22" ht="14.25" x14ac:dyDescent="0.15">
      <c r="B16" s="1"/>
      <c r="C16" s="13" t="s">
        <v>21</v>
      </c>
      <c r="D16" s="8" t="s">
        <v>4</v>
      </c>
      <c r="E16" s="8" t="s">
        <v>10</v>
      </c>
      <c r="F16" s="8" t="s">
        <v>34</v>
      </c>
      <c r="G16" s="8" t="s">
        <v>5</v>
      </c>
      <c r="H16" s="8" t="s">
        <v>6</v>
      </c>
      <c r="I16" s="8" t="s">
        <v>55</v>
      </c>
      <c r="J16" s="8" t="s">
        <v>26</v>
      </c>
      <c r="L16" s="8" t="s">
        <v>44</v>
      </c>
      <c r="M16" s="1"/>
      <c r="N16" s="10">
        <v>0.2</v>
      </c>
      <c r="O16" s="9">
        <f t="shared" si="1"/>
        <v>0.95440320740031859</v>
      </c>
      <c r="P16" s="2"/>
      <c r="Q16" s="9">
        <f t="shared" si="2"/>
        <v>2.6521910730447459E-19</v>
      </c>
      <c r="R16" s="9">
        <f t="shared" si="3"/>
        <v>64.492536549089237</v>
      </c>
      <c r="S16" s="9">
        <f t="shared" si="4"/>
        <v>-7.0833333333333313E-19</v>
      </c>
      <c r="T16" s="9">
        <f t="shared" si="5"/>
        <v>-172.24329669617086</v>
      </c>
      <c r="U16" s="9">
        <f t="shared" si="0"/>
        <v>-4.4311422602885859E-19</v>
      </c>
      <c r="V16" s="9">
        <f t="shared" si="0"/>
        <v>-107.75076014708162</v>
      </c>
    </row>
    <row r="17" spans="3:22" x14ac:dyDescent="0.15">
      <c r="D17" s="1"/>
      <c r="E17" s="2"/>
      <c r="F17" s="1"/>
      <c r="I17" s="1"/>
      <c r="J17"/>
      <c r="K17" s="2"/>
      <c r="M17" s="6"/>
      <c r="N17" s="10">
        <v>0.4</v>
      </c>
      <c r="O17" s="9">
        <f t="shared" si="1"/>
        <v>0.91088548229601563</v>
      </c>
      <c r="P17" s="2"/>
      <c r="Q17" s="9">
        <f t="shared" si="2"/>
        <v>2.5312596667523983E-19</v>
      </c>
      <c r="R17" s="9">
        <f t="shared" si="3"/>
        <v>61.551883735833052</v>
      </c>
      <c r="S17" s="9">
        <f t="shared" si="4"/>
        <v>-3.5416666666666656E-19</v>
      </c>
      <c r="T17" s="9">
        <f t="shared" si="5"/>
        <v>-86.121648348085429</v>
      </c>
      <c r="U17" s="9">
        <f t="shared" si="0"/>
        <v>-1.0104069999142673E-19</v>
      </c>
      <c r="V17" s="9">
        <f t="shared" si="0"/>
        <v>-24.569764612252378</v>
      </c>
    </row>
    <row r="18" spans="3:22" x14ac:dyDescent="0.15">
      <c r="D18" s="1"/>
      <c r="E18" s="1"/>
      <c r="F18" s="1"/>
      <c r="I18" s="3"/>
      <c r="J18"/>
      <c r="K18" s="1"/>
      <c r="M18" s="2"/>
      <c r="N18" s="10">
        <v>0.6</v>
      </c>
      <c r="O18" s="9">
        <f t="shared" si="1"/>
        <v>0.86935202587770344</v>
      </c>
      <c r="P18" s="2"/>
      <c r="Q18" s="9">
        <f t="shared" si="2"/>
        <v>2.4158423447115503E-19</v>
      </c>
      <c r="R18" s="9">
        <f t="shared" si="3"/>
        <v>58.74531525901056</v>
      </c>
      <c r="S18" s="9">
        <f t="shared" si="4"/>
        <v>-2.3611111111111109E-19</v>
      </c>
      <c r="T18" s="9">
        <f t="shared" si="5"/>
        <v>-57.414432232056967</v>
      </c>
      <c r="U18" s="9">
        <f t="shared" si="0"/>
        <v>5.4731233600439439E-21</v>
      </c>
      <c r="V18" s="9">
        <f t="shared" si="0"/>
        <v>1.3308830269535932</v>
      </c>
    </row>
    <row r="19" spans="3:22" x14ac:dyDescent="0.15">
      <c r="C19" s="18"/>
      <c r="D19" s="34"/>
      <c r="E19" s="34"/>
      <c r="J19"/>
      <c r="K19" s="1"/>
      <c r="N19" s="10">
        <v>0.8</v>
      </c>
      <c r="O19" s="9">
        <f t="shared" si="1"/>
        <v>0.82971236185764485</v>
      </c>
      <c r="P19" s="2"/>
      <c r="Q19" s="9">
        <f t="shared" si="2"/>
        <v>2.3056876823662096E-19</v>
      </c>
      <c r="R19" s="9">
        <f t="shared" si="3"/>
        <v>56.066717302942557</v>
      </c>
      <c r="S19" s="9">
        <f t="shared" si="4"/>
        <v>-1.7708333333333328E-19</v>
      </c>
      <c r="T19" s="9">
        <f t="shared" si="5"/>
        <v>-43.060824174042715</v>
      </c>
      <c r="U19" s="9">
        <f t="shared" si="0"/>
        <v>5.3485434903287677E-20</v>
      </c>
      <c r="V19" s="9">
        <f t="shared" si="0"/>
        <v>13.005893128899842</v>
      </c>
    </row>
    <row r="20" spans="3:22" x14ac:dyDescent="0.15">
      <c r="D20" s="25"/>
      <c r="J20"/>
      <c r="K20" s="1"/>
      <c r="N20" s="14">
        <v>1</v>
      </c>
      <c r="O20" s="9">
        <f t="shared" si="1"/>
        <v>0.79188013937663004</v>
      </c>
      <c r="P20" s="2"/>
      <c r="Q20" s="9">
        <f t="shared" si="2"/>
        <v>2.2005557193137178E-19</v>
      </c>
      <c r="R20" s="9">
        <f t="shared" si="3"/>
        <v>53.51025482233532</v>
      </c>
      <c r="S20" s="9">
        <f t="shared" si="4"/>
        <v>-1.4166666666666664E-19</v>
      </c>
      <c r="T20" s="9">
        <f t="shared" si="5"/>
        <v>-34.448659339234176</v>
      </c>
      <c r="U20" s="9">
        <f t="shared" si="0"/>
        <v>7.8388905264705148E-20</v>
      </c>
      <c r="V20" s="9">
        <f t="shared" si="0"/>
        <v>19.061595483101144</v>
      </c>
    </row>
    <row r="21" spans="3:22" x14ac:dyDescent="0.15">
      <c r="D21" s="25"/>
      <c r="J21"/>
      <c r="K21" s="1"/>
      <c r="N21" s="10">
        <v>1.82</v>
      </c>
      <c r="O21" s="9">
        <f t="shared" si="1"/>
        <v>0.65397357549661883</v>
      </c>
      <c r="P21" s="2"/>
      <c r="Q21" s="9">
        <f t="shared" si="2"/>
        <v>1.8173271689475544E-19</v>
      </c>
      <c r="R21" s="9">
        <f t="shared" si="3"/>
        <v>44.191400859535896</v>
      </c>
      <c r="S21" s="9">
        <f t="shared" si="4"/>
        <v>-7.7838827838827825E-20</v>
      </c>
      <c r="T21" s="9">
        <f t="shared" si="5"/>
        <v>-18.927834801777021</v>
      </c>
      <c r="U21" s="9">
        <f t="shared" si="0"/>
        <v>1.0389388905592762E-19</v>
      </c>
      <c r="V21" s="9">
        <f t="shared" si="0"/>
        <v>25.263566057758876</v>
      </c>
    </row>
    <row r="22" spans="3:22" x14ac:dyDescent="0.15">
      <c r="C22" s="1"/>
      <c r="D22" s="24"/>
      <c r="E22" s="1"/>
      <c r="J22"/>
      <c r="K22" s="1"/>
      <c r="N22" s="14">
        <v>2.8</v>
      </c>
      <c r="O22" s="9">
        <f t="shared" si="1"/>
        <v>0.52029117832039229</v>
      </c>
      <c r="P22" s="2"/>
      <c r="Q22" s="9">
        <f t="shared" si="2"/>
        <v>1.4458371554345384E-19</v>
      </c>
      <c r="R22" s="9">
        <f t="shared" si="3"/>
        <v>35.157989384168332</v>
      </c>
      <c r="S22" s="9">
        <f t="shared" si="4"/>
        <v>-5.0595238095238085E-20</v>
      </c>
      <c r="T22" s="9">
        <f t="shared" si="5"/>
        <v>-12.303092621155065</v>
      </c>
      <c r="U22" s="9">
        <f t="shared" si="0"/>
        <v>9.3988477448215749E-20</v>
      </c>
      <c r="V22" s="9">
        <f t="shared" si="0"/>
        <v>22.854896763013265</v>
      </c>
    </row>
    <row r="23" spans="3:22" x14ac:dyDescent="0.15">
      <c r="C23" s="1"/>
      <c r="D23" s="26"/>
      <c r="E23" s="1"/>
      <c r="J23"/>
      <c r="K23" s="1"/>
      <c r="N23" s="14">
        <v>4</v>
      </c>
      <c r="O23" s="9">
        <f t="shared" si="1"/>
        <v>0.39322199604348013</v>
      </c>
      <c r="P23" s="2"/>
      <c r="Q23" s="9">
        <f t="shared" si="2"/>
        <v>1.092724604805227E-19</v>
      </c>
      <c r="R23" s="9">
        <f t="shared" si="3"/>
        <v>26.57145717355381</v>
      </c>
      <c r="S23" s="9">
        <f t="shared" si="4"/>
        <v>-3.5416666666666659E-20</v>
      </c>
      <c r="T23" s="9">
        <f t="shared" si="5"/>
        <v>-8.612164834808544</v>
      </c>
      <c r="U23" s="9">
        <f t="shared" si="0"/>
        <v>7.3855793813856043E-20</v>
      </c>
      <c r="V23" s="9">
        <f t="shared" si="0"/>
        <v>17.959292338745264</v>
      </c>
    </row>
    <row r="24" spans="3:22" x14ac:dyDescent="0.15">
      <c r="C24" s="1"/>
      <c r="D24" s="26"/>
      <c r="E24" s="1"/>
      <c r="J24"/>
      <c r="K24" s="1"/>
      <c r="N24" s="14">
        <v>6</v>
      </c>
      <c r="O24" s="9">
        <f t="shared" si="1"/>
        <v>0.24657935095109593</v>
      </c>
      <c r="P24" s="2"/>
      <c r="Q24" s="9">
        <f t="shared" si="2"/>
        <v>6.8521935835800061E-20</v>
      </c>
      <c r="R24" s="9">
        <f t="shared" si="3"/>
        <v>16.662274057922396</v>
      </c>
      <c r="S24" s="9">
        <f t="shared" si="4"/>
        <v>-2.3611111111111105E-20</v>
      </c>
      <c r="T24" s="9">
        <f t="shared" si="5"/>
        <v>-5.741443223205696</v>
      </c>
      <c r="U24" s="9">
        <f t="shared" si="0"/>
        <v>4.491082472468896E-20</v>
      </c>
      <c r="V24" s="9">
        <f t="shared" si="0"/>
        <v>10.9208308347167</v>
      </c>
    </row>
    <row r="25" spans="3:22" x14ac:dyDescent="0.15">
      <c r="D25" s="25"/>
      <c r="J25"/>
      <c r="K25" s="1"/>
      <c r="N25" s="14">
        <v>8</v>
      </c>
      <c r="O25" s="9">
        <f t="shared" si="1"/>
        <v>0.1546235381724187</v>
      </c>
      <c r="P25" s="2"/>
      <c r="Q25" s="9">
        <f t="shared" si="2"/>
        <v>4.2968335022733438E-20</v>
      </c>
      <c r="R25" s="9">
        <f t="shared" si="3"/>
        <v>10.448481427568678</v>
      </c>
      <c r="S25" s="9">
        <f t="shared" si="4"/>
        <v>-1.7708333333333329E-20</v>
      </c>
      <c r="T25" s="9">
        <f t="shared" si="5"/>
        <v>-4.306082417404272</v>
      </c>
      <c r="U25" s="9">
        <f t="shared" si="0"/>
        <v>2.5260001689400109E-20</v>
      </c>
      <c r="V25" s="9">
        <f t="shared" si="0"/>
        <v>6.1423990101644064</v>
      </c>
    </row>
    <row r="26" spans="3:22" x14ac:dyDescent="0.15">
      <c r="D26" s="25"/>
      <c r="J26"/>
      <c r="K26" s="1"/>
      <c r="N26" s="14">
        <v>10</v>
      </c>
      <c r="O26" s="9">
        <f t="shared" si="1"/>
        <v>9.6960424564095732E-2</v>
      </c>
      <c r="P26" s="2"/>
      <c r="Q26" s="9">
        <f t="shared" si="2"/>
        <v>2.6944332382116567E-20</v>
      </c>
      <c r="R26" s="9">
        <f t="shared" si="3"/>
        <v>6.5519726636797406</v>
      </c>
      <c r="S26" s="9">
        <f t="shared" si="4"/>
        <v>-1.4166666666666664E-20</v>
      </c>
      <c r="T26" s="9">
        <f t="shared" si="5"/>
        <v>-3.4448659339234178</v>
      </c>
      <c r="U26" s="9">
        <f t="shared" si="0"/>
        <v>1.2777665715449903E-20</v>
      </c>
      <c r="V26" s="9">
        <f t="shared" si="0"/>
        <v>3.1071067297563228</v>
      </c>
    </row>
    <row r="27" spans="3:22" x14ac:dyDescent="0.15">
      <c r="D27" s="25"/>
      <c r="J27"/>
      <c r="K27" s="1"/>
      <c r="N27" s="14">
        <v>15</v>
      </c>
      <c r="O27" s="9">
        <f t="shared" si="1"/>
        <v>3.019199165138578E-2</v>
      </c>
      <c r="P27" s="2"/>
      <c r="Q27" s="9">
        <f t="shared" si="2"/>
        <v>8.3900525600035956E-21</v>
      </c>
      <c r="R27" s="9">
        <f t="shared" si="3"/>
        <v>2.0401839704317659</v>
      </c>
      <c r="S27" s="9">
        <f t="shared" si="4"/>
        <v>-9.4444444444444428E-21</v>
      </c>
      <c r="T27" s="9">
        <f t="shared" si="5"/>
        <v>-2.2965772892822787</v>
      </c>
      <c r="U27" s="9">
        <f t="shared" si="0"/>
        <v>-1.0543918844408472E-21</v>
      </c>
      <c r="V27" s="9">
        <f t="shared" si="0"/>
        <v>-0.25639331885051275</v>
      </c>
    </row>
    <row r="28" spans="3:22" x14ac:dyDescent="0.15">
      <c r="D28" s="25"/>
      <c r="J28"/>
      <c r="K28" s="1"/>
      <c r="N28" s="14">
        <v>20</v>
      </c>
      <c r="O28" s="9">
        <f t="shared" si="1"/>
        <v>9.4013239316496997E-3</v>
      </c>
      <c r="P28" s="2"/>
      <c r="Q28" s="9">
        <f t="shared" si="2"/>
        <v>2.6125339073661356E-21</v>
      </c>
      <c r="R28" s="9">
        <f t="shared" si="3"/>
        <v>0.63528205120273695</v>
      </c>
      <c r="S28" s="9">
        <f t="shared" si="4"/>
        <v>-7.0833333333333318E-21</v>
      </c>
      <c r="T28" s="9">
        <f t="shared" si="5"/>
        <v>-1.7224329669617089</v>
      </c>
      <c r="U28" s="9">
        <f t="shared" si="0"/>
        <v>-4.4707994259671958E-21</v>
      </c>
      <c r="V28" s="9">
        <f t="shared" si="0"/>
        <v>-1.087150915758972</v>
      </c>
    </row>
    <row r="29" spans="3:22" x14ac:dyDescent="0.15">
      <c r="D29" s="25"/>
      <c r="J29"/>
      <c r="K29" s="1"/>
      <c r="N29" s="14">
        <v>25</v>
      </c>
      <c r="O29" s="9">
        <f t="shared" si="1"/>
        <v>2.9274283289540005E-3</v>
      </c>
      <c r="P29" s="2"/>
      <c r="Q29" s="9">
        <f t="shared" si="2"/>
        <v>8.1350305833302729E-22</v>
      </c>
      <c r="R29" s="9">
        <f t="shared" si="3"/>
        <v>0.19781710396192667</v>
      </c>
      <c r="S29" s="9">
        <f t="shared" si="4"/>
        <v>-5.6666666666666657E-21</v>
      </c>
      <c r="T29" s="9">
        <f t="shared" si="5"/>
        <v>-1.3779463735693671</v>
      </c>
      <c r="U29" s="9">
        <f t="shared" si="0"/>
        <v>-4.8531636083336387E-21</v>
      </c>
      <c r="V29" s="9">
        <f t="shared" si="0"/>
        <v>-1.1801292696074404</v>
      </c>
    </row>
    <row r="30" spans="3:22" x14ac:dyDescent="0.15">
      <c r="D30" s="25"/>
      <c r="J30"/>
      <c r="K30" s="1"/>
      <c r="N30" s="14">
        <v>30</v>
      </c>
      <c r="O30" s="9">
        <f t="shared" si="1"/>
        <v>9.1155635987734862E-4</v>
      </c>
      <c r="P30" s="2"/>
      <c r="Q30" s="9">
        <f t="shared" si="2"/>
        <v>2.5331239684631643E-22</v>
      </c>
      <c r="R30" s="9">
        <f t="shared" si="3"/>
        <v>6.1597217402566982E-2</v>
      </c>
      <c r="S30" s="9">
        <f t="shared" si="4"/>
        <v>-4.7222222222222214E-21</v>
      </c>
      <c r="T30" s="9">
        <f t="shared" si="5"/>
        <v>-1.1482886446411393</v>
      </c>
      <c r="U30" s="9">
        <f t="shared" si="0"/>
        <v>-4.4689098253759053E-21</v>
      </c>
      <c r="V30" s="9">
        <f t="shared" si="0"/>
        <v>-1.0866914272385724</v>
      </c>
    </row>
    <row r="31" spans="3:22" x14ac:dyDescent="0.15">
      <c r="D31" s="25"/>
      <c r="J31"/>
      <c r="K31" s="1"/>
      <c r="N31" s="14">
        <v>40</v>
      </c>
      <c r="O31" s="9">
        <f t="shared" si="1"/>
        <v>8.8384891667809371E-5</v>
      </c>
      <c r="P31" s="2"/>
      <c r="Q31" s="9">
        <f t="shared" si="2"/>
        <v>2.456127754556755E-23</v>
      </c>
      <c r="R31" s="9">
        <f t="shared" si="3"/>
        <v>5.9724923513198008E-3</v>
      </c>
      <c r="S31" s="9">
        <f t="shared" si="4"/>
        <v>-3.5416666666666659E-21</v>
      </c>
      <c r="T31" s="9">
        <f t="shared" si="5"/>
        <v>-0.86121648348085444</v>
      </c>
      <c r="U31" s="9">
        <f t="shared" si="0"/>
        <v>-3.5171053891210982E-21</v>
      </c>
      <c r="V31" s="9">
        <f t="shared" si="0"/>
        <v>-0.85524399112953464</v>
      </c>
    </row>
    <row r="32" spans="3:22" x14ac:dyDescent="0.15">
      <c r="D32" s="25"/>
      <c r="J32"/>
      <c r="K32" s="1"/>
      <c r="N32" s="14">
        <v>50</v>
      </c>
      <c r="O32" s="9">
        <f t="shared" si="1"/>
        <v>8.5698366211624121E-6</v>
      </c>
      <c r="P32" s="2"/>
      <c r="Q32" s="9">
        <f t="shared" si="2"/>
        <v>2.3814718986548231E-24</v>
      </c>
      <c r="R32" s="9">
        <f t="shared" si="3"/>
        <v>5.7909539408978279E-4</v>
      </c>
      <c r="S32" s="9">
        <f t="shared" si="4"/>
        <v>-2.8333333333333329E-21</v>
      </c>
      <c r="T32" s="9">
        <f t="shared" si="5"/>
        <v>-0.68897318678468356</v>
      </c>
      <c r="U32" s="9">
        <f t="shared" ref="U32:V32" si="6">Q32+S32</f>
        <v>-2.8309518614346781E-21</v>
      </c>
      <c r="V32" s="9">
        <f t="shared" si="6"/>
        <v>-0.68839409139059382</v>
      </c>
    </row>
    <row r="33" spans="4:22" x14ac:dyDescent="0.15">
      <c r="D33" s="25"/>
      <c r="J33"/>
      <c r="K33" s="1"/>
      <c r="R33" s="15"/>
      <c r="T33" s="17"/>
      <c r="V33" s="16"/>
    </row>
    <row r="34" spans="4:22" x14ac:dyDescent="0.15">
      <c r="D34" s="25"/>
      <c r="J34"/>
      <c r="K34" s="1"/>
      <c r="R34" s="27" t="s">
        <v>51</v>
      </c>
      <c r="S34" s="28"/>
      <c r="T34" s="28" t="s">
        <v>52</v>
      </c>
      <c r="U34" s="28"/>
      <c r="V34" s="28" t="s">
        <v>53</v>
      </c>
    </row>
    <row r="35" spans="4:22" x14ac:dyDescent="0.15">
      <c r="D35" s="25"/>
      <c r="J35"/>
      <c r="K35" s="1"/>
    </row>
    <row r="36" spans="4:22" ht="13.5" x14ac:dyDescent="0.15">
      <c r="D36" s="25"/>
      <c r="N36" s="20" t="s">
        <v>38</v>
      </c>
      <c r="O36" s="30" t="s">
        <v>39</v>
      </c>
      <c r="P36" s="7"/>
      <c r="Q36" s="31" t="s">
        <v>46</v>
      </c>
      <c r="R36" s="31"/>
      <c r="S36" s="32" t="s">
        <v>47</v>
      </c>
      <c r="T36" s="32"/>
      <c r="U36" s="33" t="s">
        <v>60</v>
      </c>
      <c r="V36" s="33"/>
    </row>
    <row r="37" spans="4:22" x14ac:dyDescent="0.15">
      <c r="D37" s="25"/>
      <c r="N37" s="8" t="s">
        <v>36</v>
      </c>
      <c r="O37" s="8" t="s">
        <v>10</v>
      </c>
      <c r="P37" s="4"/>
      <c r="Q37" s="8" t="s">
        <v>48</v>
      </c>
      <c r="R37" s="8" t="s">
        <v>50</v>
      </c>
      <c r="S37" s="8" t="s">
        <v>48</v>
      </c>
      <c r="T37" s="8" t="s">
        <v>50</v>
      </c>
      <c r="U37" s="8" t="s">
        <v>48</v>
      </c>
      <c r="V37" s="8" t="s">
        <v>50</v>
      </c>
    </row>
    <row r="38" spans="4:22" x14ac:dyDescent="0.15">
      <c r="D38" s="25"/>
      <c r="N38" s="10">
        <v>0.1</v>
      </c>
      <c r="O38" s="9">
        <f>EXP(-$I$15*N38)</f>
        <v>0.97693562090872632</v>
      </c>
      <c r="P38" s="2"/>
      <c r="Q38" s="9">
        <f>$L$15*O38</f>
        <v>6.3348714425277516E-11</v>
      </c>
      <c r="R38" s="9">
        <f>Q38*1000000000000</f>
        <v>63.348714425277514</v>
      </c>
      <c r="S38" s="9">
        <f>-$D$15*$J$15/12/POWER(N38*0.000000001,2)</f>
        <v>-1.416666666666666E-8</v>
      </c>
      <c r="T38" s="9">
        <f>S38*1000000000000</f>
        <v>-14166.666666666659</v>
      </c>
      <c r="U38" s="9">
        <f>Q38+S38</f>
        <v>-1.4103317952241382E-8</v>
      </c>
      <c r="V38" s="9">
        <f>R38+T38</f>
        <v>-14103.317952241381</v>
      </c>
    </row>
    <row r="39" spans="4:22" x14ac:dyDescent="0.15">
      <c r="N39" s="10">
        <v>0.12</v>
      </c>
      <c r="O39" s="9">
        <f t="shared" ref="O39:O59" si="7">EXP(-$I$15*N39)</f>
        <v>0.9723869777114359</v>
      </c>
      <c r="P39" s="2"/>
      <c r="Q39" s="9">
        <f t="shared" ref="Q39:Q59" si="8">$L$15*O39</f>
        <v>6.3053760804219453E-11</v>
      </c>
      <c r="R39" s="9">
        <f t="shared" ref="R39:R59" si="9">Q39*1000000000000</f>
        <v>63.053760804219451</v>
      </c>
      <c r="S39" s="9">
        <f t="shared" ref="S39:S59" si="10">-$D$15*$J$15/12/POWER(N39*0.000000001,2)</f>
        <v>-9.8379629629629615E-9</v>
      </c>
      <c r="T39" s="9">
        <f t="shared" ref="T39:T59" si="11">S39*1000000000000</f>
        <v>-9837.9629629629617</v>
      </c>
      <c r="U39" s="9">
        <f t="shared" ref="U39:U59" si="12">Q39+S39</f>
        <v>-9.7749092021587419E-9</v>
      </c>
      <c r="V39" s="9">
        <f t="shared" ref="V39:V59" si="13">R39+T39</f>
        <v>-9774.9092021587421</v>
      </c>
    </row>
    <row r="40" spans="4:22" x14ac:dyDescent="0.15">
      <c r="N40" s="10">
        <v>0.14000000000000001</v>
      </c>
      <c r="O40" s="9">
        <f t="shared" si="7"/>
        <v>0.96785951314095919</v>
      </c>
      <c r="P40" s="2"/>
      <c r="Q40" s="9">
        <f t="shared" si="8"/>
        <v>6.2760180496564262E-11</v>
      </c>
      <c r="R40" s="9">
        <f t="shared" si="9"/>
        <v>62.76018049656426</v>
      </c>
      <c r="S40" s="9">
        <f t="shared" si="10"/>
        <v>-7.2278911564625805E-9</v>
      </c>
      <c r="T40" s="9">
        <f t="shared" si="11"/>
        <v>-7227.8911564625805</v>
      </c>
      <c r="U40" s="9">
        <f t="shared" si="12"/>
        <v>-7.1651309759660162E-9</v>
      </c>
      <c r="V40" s="9">
        <f t="shared" si="13"/>
        <v>-7165.1309759660162</v>
      </c>
    </row>
    <row r="41" spans="4:22" x14ac:dyDescent="0.15">
      <c r="D41" s="25"/>
      <c r="N41" s="10">
        <v>0.16</v>
      </c>
      <c r="O41" s="9">
        <f t="shared" si="7"/>
        <v>0.96335312858893885</v>
      </c>
      <c r="P41" s="2"/>
      <c r="Q41" s="9">
        <f t="shared" si="8"/>
        <v>6.2467967108121257E-11</v>
      </c>
      <c r="R41" s="9">
        <f t="shared" si="9"/>
        <v>62.467967108121258</v>
      </c>
      <c r="S41" s="9">
        <f t="shared" si="10"/>
        <v>-5.5338541666666652E-9</v>
      </c>
      <c r="T41" s="9">
        <f t="shared" si="11"/>
        <v>-5533.8541666666652</v>
      </c>
      <c r="U41" s="9">
        <f t="shared" si="12"/>
        <v>-5.4713861995585441E-9</v>
      </c>
      <c r="V41" s="9">
        <f t="shared" si="13"/>
        <v>-5471.3861995585439</v>
      </c>
    </row>
    <row r="42" spans="4:22" x14ac:dyDescent="0.15">
      <c r="D42" s="25"/>
      <c r="N42" s="10">
        <v>0.18</v>
      </c>
      <c r="O42" s="9">
        <f t="shared" si="7"/>
        <v>0.95886772590614122</v>
      </c>
      <c r="P42" s="2"/>
      <c r="Q42" s="9">
        <f t="shared" si="8"/>
        <v>6.2177114274471258E-11</v>
      </c>
      <c r="R42" s="9">
        <f t="shared" si="9"/>
        <v>62.177114274471258</v>
      </c>
      <c r="S42" s="9">
        <f t="shared" si="10"/>
        <v>-4.3724279835390944E-9</v>
      </c>
      <c r="T42" s="9">
        <f t="shared" si="11"/>
        <v>-4372.4279835390944</v>
      </c>
      <c r="U42" s="9">
        <f t="shared" si="12"/>
        <v>-4.3102508692646228E-9</v>
      </c>
      <c r="V42" s="9">
        <f t="shared" si="13"/>
        <v>-4310.2508692646234</v>
      </c>
    </row>
    <row r="43" spans="4:22" x14ac:dyDescent="0.15">
      <c r="D43" s="25"/>
      <c r="N43" s="10">
        <v>0.2</v>
      </c>
      <c r="O43" s="9">
        <f t="shared" si="7"/>
        <v>0.95440320740031859</v>
      </c>
      <c r="P43" s="2"/>
      <c r="Q43" s="9">
        <f t="shared" si="8"/>
        <v>6.188761566082807E-11</v>
      </c>
      <c r="R43" s="9">
        <f t="shared" si="9"/>
        <v>61.887615660828068</v>
      </c>
      <c r="S43" s="9">
        <f t="shared" si="10"/>
        <v>-3.5416666666666649E-9</v>
      </c>
      <c r="T43" s="9">
        <f t="shared" si="11"/>
        <v>-3541.6666666666647</v>
      </c>
      <c r="U43" s="9">
        <f t="shared" si="12"/>
        <v>-3.479779051005837E-9</v>
      </c>
      <c r="V43" s="9">
        <f t="shared" si="13"/>
        <v>-3479.7790510058367</v>
      </c>
    </row>
    <row r="44" spans="4:22" x14ac:dyDescent="0.15">
      <c r="D44" s="25"/>
      <c r="N44" s="10">
        <v>0.4</v>
      </c>
      <c r="O44" s="9">
        <f t="shared" si="7"/>
        <v>0.91088548229601563</v>
      </c>
      <c r="P44" s="2"/>
      <c r="Q44" s="9">
        <f t="shared" si="8"/>
        <v>5.9065738885052499E-11</v>
      </c>
      <c r="R44" s="9">
        <f t="shared" si="9"/>
        <v>59.065738885052497</v>
      </c>
      <c r="S44" s="9">
        <f t="shared" si="10"/>
        <v>-8.8541666666666622E-10</v>
      </c>
      <c r="T44" s="9">
        <f t="shared" si="11"/>
        <v>-885.41666666666617</v>
      </c>
      <c r="U44" s="9">
        <f t="shared" si="12"/>
        <v>-8.2635092778161373E-10</v>
      </c>
      <c r="V44" s="9">
        <f t="shared" si="13"/>
        <v>-826.35092778161368</v>
      </c>
    </row>
    <row r="45" spans="4:22" x14ac:dyDescent="0.15">
      <c r="D45" s="25"/>
      <c r="N45" s="10">
        <v>0.6</v>
      </c>
      <c r="O45" s="9">
        <f t="shared" si="7"/>
        <v>0.86935202587770344</v>
      </c>
      <c r="P45" s="2"/>
      <c r="Q45" s="9">
        <f t="shared" si="8"/>
        <v>5.6372530639363828E-11</v>
      </c>
      <c r="R45" s="9">
        <f t="shared" si="9"/>
        <v>56.372530639363831</v>
      </c>
      <c r="S45" s="9">
        <f t="shared" si="10"/>
        <v>-3.9351851851851846E-10</v>
      </c>
      <c r="T45" s="9">
        <f t="shared" si="11"/>
        <v>-393.51851851851848</v>
      </c>
      <c r="U45" s="9">
        <f t="shared" si="12"/>
        <v>-3.3714598787915466E-10</v>
      </c>
      <c r="V45" s="9">
        <f t="shared" si="13"/>
        <v>-337.14598787915463</v>
      </c>
    </row>
    <row r="46" spans="4:22" x14ac:dyDescent="0.15">
      <c r="D46" s="25"/>
      <c r="N46" s="10">
        <v>0.8</v>
      </c>
      <c r="O46" s="9">
        <f t="shared" si="7"/>
        <v>0.82971236185764485</v>
      </c>
      <c r="P46" s="2"/>
      <c r="Q46" s="9">
        <f t="shared" si="8"/>
        <v>5.3802124051481565E-11</v>
      </c>
      <c r="R46" s="9">
        <f t="shared" si="9"/>
        <v>53.802124051481563</v>
      </c>
      <c r="S46" s="9">
        <f t="shared" si="10"/>
        <v>-2.2135416666666655E-10</v>
      </c>
      <c r="T46" s="9">
        <f t="shared" si="11"/>
        <v>-221.35416666666654</v>
      </c>
      <c r="U46" s="9">
        <f t="shared" si="12"/>
        <v>-1.6755204261518498E-10</v>
      </c>
      <c r="V46" s="9">
        <f t="shared" si="13"/>
        <v>-167.55204261518497</v>
      </c>
    </row>
    <row r="47" spans="4:22" x14ac:dyDescent="0.15">
      <c r="D47" s="25"/>
      <c r="N47" s="14">
        <v>1</v>
      </c>
      <c r="O47" s="9">
        <f t="shared" si="7"/>
        <v>0.79188013937663004</v>
      </c>
      <c r="P47" s="2"/>
      <c r="Q47" s="9">
        <f t="shared" si="8"/>
        <v>5.134891975968383E-11</v>
      </c>
      <c r="R47" s="9">
        <f t="shared" si="9"/>
        <v>51.348919759683831</v>
      </c>
      <c r="S47" s="9">
        <f t="shared" si="10"/>
        <v>-1.4166666666666664E-10</v>
      </c>
      <c r="T47" s="9">
        <f t="shared" si="11"/>
        <v>-141.66666666666663</v>
      </c>
      <c r="U47" s="9">
        <f t="shared" si="12"/>
        <v>-9.0317746906982819E-11</v>
      </c>
      <c r="V47" s="9">
        <f t="shared" si="13"/>
        <v>-90.317746906982791</v>
      </c>
    </row>
    <row r="48" spans="4:22" x14ac:dyDescent="0.15">
      <c r="D48" s="25"/>
      <c r="N48" s="10">
        <v>1.82</v>
      </c>
      <c r="O48" s="9">
        <f t="shared" si="7"/>
        <v>0.65397357549661883</v>
      </c>
      <c r="P48" s="2"/>
      <c r="Q48" s="9">
        <f t="shared" si="8"/>
        <v>4.2406464038313086E-11</v>
      </c>
      <c r="R48" s="9">
        <f t="shared" si="9"/>
        <v>42.406464038313089</v>
      </c>
      <c r="S48" s="9">
        <f t="shared" si="10"/>
        <v>-4.2768586724630666E-11</v>
      </c>
      <c r="T48" s="9">
        <f t="shared" si="11"/>
        <v>-42.768586724630666</v>
      </c>
      <c r="U48" s="9">
        <f t="shared" si="12"/>
        <v>-3.6212268631757966E-13</v>
      </c>
      <c r="V48" s="9">
        <f t="shared" si="13"/>
        <v>-0.36212268631757638</v>
      </c>
    </row>
    <row r="49" spans="4:22" x14ac:dyDescent="0.15">
      <c r="D49" s="25"/>
      <c r="N49" s="14">
        <v>2.8</v>
      </c>
      <c r="O49" s="9">
        <f t="shared" si="7"/>
        <v>0.52029117832039229</v>
      </c>
      <c r="P49" s="2"/>
      <c r="Q49" s="9">
        <f t="shared" si="8"/>
        <v>3.3737921484274602E-11</v>
      </c>
      <c r="R49" s="9">
        <f t="shared" si="9"/>
        <v>33.737921484274601</v>
      </c>
      <c r="S49" s="9">
        <f t="shared" si="10"/>
        <v>-1.806972789115646E-11</v>
      </c>
      <c r="T49" s="9">
        <f t="shared" si="11"/>
        <v>-18.069727891156461</v>
      </c>
      <c r="U49" s="9">
        <f t="shared" si="12"/>
        <v>1.5668193593118142E-11</v>
      </c>
      <c r="V49" s="9">
        <f t="shared" si="13"/>
        <v>15.66819359311814</v>
      </c>
    </row>
    <row r="50" spans="4:22" x14ac:dyDescent="0.15">
      <c r="D50" s="25"/>
      <c r="N50" s="14">
        <v>4</v>
      </c>
      <c r="O50" s="9">
        <f t="shared" si="7"/>
        <v>0.39322199604348013</v>
      </c>
      <c r="P50" s="2"/>
      <c r="Q50" s="9">
        <f t="shared" si="8"/>
        <v>2.5498208274896489E-11</v>
      </c>
      <c r="R50" s="9">
        <f t="shared" si="9"/>
        <v>25.498208274896488</v>
      </c>
      <c r="S50" s="9">
        <f t="shared" si="10"/>
        <v>-8.8541666666666652E-12</v>
      </c>
      <c r="T50" s="9">
        <f t="shared" si="11"/>
        <v>-8.8541666666666643</v>
      </c>
      <c r="U50" s="9">
        <f t="shared" si="12"/>
        <v>1.6644041608229824E-11</v>
      </c>
      <c r="V50" s="9">
        <f t="shared" si="13"/>
        <v>16.644041608229823</v>
      </c>
    </row>
    <row r="51" spans="4:22" x14ac:dyDescent="0.15">
      <c r="D51" s="25"/>
      <c r="N51" s="14">
        <v>6</v>
      </c>
      <c r="O51" s="9">
        <f t="shared" si="7"/>
        <v>0.24657935095109593</v>
      </c>
      <c r="P51" s="2"/>
      <c r="Q51" s="9">
        <f t="shared" si="8"/>
        <v>1.5989267411542829E-11</v>
      </c>
      <c r="R51" s="9">
        <f t="shared" si="9"/>
        <v>15.989267411542828</v>
      </c>
      <c r="S51" s="9">
        <f t="shared" si="10"/>
        <v>-3.9351851851851831E-12</v>
      </c>
      <c r="T51" s="9">
        <f t="shared" si="11"/>
        <v>-3.9351851851851829</v>
      </c>
      <c r="U51" s="9">
        <f t="shared" si="12"/>
        <v>1.2054082226357646E-11</v>
      </c>
      <c r="V51" s="9">
        <f t="shared" si="13"/>
        <v>12.054082226357645</v>
      </c>
    </row>
    <row r="52" spans="4:22" x14ac:dyDescent="0.15">
      <c r="D52" s="25"/>
      <c r="N52" s="14">
        <v>8</v>
      </c>
      <c r="O52" s="9">
        <f t="shared" si="7"/>
        <v>0.1546235381724187</v>
      </c>
      <c r="P52" s="2"/>
      <c r="Q52" s="9">
        <f t="shared" si="8"/>
        <v>1.002645635338718E-11</v>
      </c>
      <c r="R52" s="9">
        <f t="shared" si="9"/>
        <v>10.02645635338718</v>
      </c>
      <c r="S52" s="9">
        <f t="shared" si="10"/>
        <v>-2.2135416666666663E-12</v>
      </c>
      <c r="T52" s="9">
        <f t="shared" si="11"/>
        <v>-2.2135416666666661</v>
      </c>
      <c r="U52" s="9">
        <f t="shared" si="12"/>
        <v>7.8129146867205127E-12</v>
      </c>
      <c r="V52" s="9">
        <f t="shared" si="13"/>
        <v>7.8129146867205144</v>
      </c>
    </row>
    <row r="53" spans="4:22" x14ac:dyDescent="0.15">
      <c r="D53" s="25"/>
      <c r="N53" s="14">
        <v>10</v>
      </c>
      <c r="O53" s="9">
        <f t="shared" si="7"/>
        <v>9.6960424564095732E-2</v>
      </c>
      <c r="P53" s="2"/>
      <c r="Q53" s="9">
        <f t="shared" si="8"/>
        <v>6.287331646839839E-12</v>
      </c>
      <c r="R53" s="9">
        <f t="shared" si="9"/>
        <v>6.2873316468398395</v>
      </c>
      <c r="S53" s="9">
        <f t="shared" si="10"/>
        <v>-1.4166666666666664E-12</v>
      </c>
      <c r="T53" s="9">
        <f t="shared" si="11"/>
        <v>-1.4166666666666665</v>
      </c>
      <c r="U53" s="9">
        <f t="shared" si="12"/>
        <v>4.8706649801731724E-12</v>
      </c>
      <c r="V53" s="9">
        <f t="shared" si="13"/>
        <v>4.8706649801731725</v>
      </c>
    </row>
    <row r="54" spans="4:22" x14ac:dyDescent="0.15">
      <c r="D54" s="25"/>
      <c r="N54" s="14">
        <v>15</v>
      </c>
      <c r="O54" s="9">
        <f t="shared" si="7"/>
        <v>3.019199165138578E-2</v>
      </c>
      <c r="P54" s="2"/>
      <c r="Q54" s="9">
        <f t="shared" si="8"/>
        <v>1.9577788096977317E-12</v>
      </c>
      <c r="R54" s="9">
        <f t="shared" si="9"/>
        <v>1.9577788096977318</v>
      </c>
      <c r="S54" s="9">
        <f t="shared" si="10"/>
        <v>-6.2962962962962942E-13</v>
      </c>
      <c r="T54" s="9">
        <f t="shared" si="11"/>
        <v>-0.62962962962962943</v>
      </c>
      <c r="U54" s="9">
        <f t="shared" si="12"/>
        <v>1.3281491800681022E-12</v>
      </c>
      <c r="V54" s="9">
        <f t="shared" si="13"/>
        <v>1.3281491800681025</v>
      </c>
    </row>
    <row r="55" spans="4:22" x14ac:dyDescent="0.15">
      <c r="D55" s="25"/>
      <c r="N55" s="14">
        <v>20</v>
      </c>
      <c r="O55" s="9">
        <f t="shared" si="7"/>
        <v>9.4013239316496997E-3</v>
      </c>
      <c r="P55" s="2"/>
      <c r="Q55" s="9">
        <f t="shared" si="8"/>
        <v>6.0962234585286611E-13</v>
      </c>
      <c r="R55" s="9">
        <f t="shared" si="9"/>
        <v>0.60962234585286612</v>
      </c>
      <c r="S55" s="9">
        <f t="shared" si="10"/>
        <v>-3.541666666666666E-13</v>
      </c>
      <c r="T55" s="9">
        <f t="shared" si="11"/>
        <v>-0.35416666666666663</v>
      </c>
      <c r="U55" s="9">
        <f t="shared" si="12"/>
        <v>2.554556791861995E-13</v>
      </c>
      <c r="V55" s="9">
        <f t="shared" si="13"/>
        <v>0.25545567918619949</v>
      </c>
    </row>
    <row r="56" spans="4:22" x14ac:dyDescent="0.15">
      <c r="D56" s="25"/>
      <c r="N56" s="14">
        <v>25</v>
      </c>
      <c r="O56" s="9">
        <f t="shared" si="7"/>
        <v>2.9274283289540005E-3</v>
      </c>
      <c r="P56" s="2"/>
      <c r="Q56" s="9">
        <f t="shared" si="8"/>
        <v>1.8982706459088212E-13</v>
      </c>
      <c r="R56" s="9">
        <f t="shared" si="9"/>
        <v>0.18982706459088211</v>
      </c>
      <c r="S56" s="9">
        <f t="shared" si="10"/>
        <v>-2.2666666666666659E-13</v>
      </c>
      <c r="T56" s="9">
        <f t="shared" si="11"/>
        <v>-0.2266666666666666</v>
      </c>
      <c r="U56" s="9">
        <f t="shared" si="12"/>
        <v>-3.6839602075784472E-14</v>
      </c>
      <c r="V56" s="9">
        <f t="shared" si="13"/>
        <v>-3.6839602075784489E-2</v>
      </c>
    </row>
    <row r="57" spans="4:22" x14ac:dyDescent="0.15">
      <c r="D57" s="25"/>
      <c r="N57" s="14">
        <v>30</v>
      </c>
      <c r="O57" s="9">
        <f t="shared" si="7"/>
        <v>9.1155635987734862E-4</v>
      </c>
      <c r="P57" s="2"/>
      <c r="Q57" s="9">
        <f t="shared" si="8"/>
        <v>5.9109241477653894E-14</v>
      </c>
      <c r="R57" s="9">
        <f t="shared" si="9"/>
        <v>5.9109241477653895E-2</v>
      </c>
      <c r="S57" s="9">
        <f t="shared" si="10"/>
        <v>-1.5740740740740735E-13</v>
      </c>
      <c r="T57" s="9">
        <f t="shared" si="11"/>
        <v>-0.15740740740740736</v>
      </c>
      <c r="U57" s="9">
        <f t="shared" si="12"/>
        <v>-9.8298165929753461E-14</v>
      </c>
      <c r="V57" s="9">
        <f t="shared" si="13"/>
        <v>-9.8298165929753462E-2</v>
      </c>
    </row>
    <row r="58" spans="4:22" x14ac:dyDescent="0.15">
      <c r="D58" s="25"/>
      <c r="N58" s="14">
        <v>40</v>
      </c>
      <c r="O58" s="9">
        <f t="shared" si="7"/>
        <v>8.8384891667809371E-5</v>
      </c>
      <c r="P58" s="2"/>
      <c r="Q58" s="9">
        <f t="shared" si="8"/>
        <v>5.7312571493349797E-15</v>
      </c>
      <c r="R58" s="9">
        <f t="shared" si="9"/>
        <v>5.7312571493349793E-3</v>
      </c>
      <c r="S58" s="9">
        <f t="shared" si="10"/>
        <v>-8.8541666666666651E-14</v>
      </c>
      <c r="T58" s="9">
        <f t="shared" si="11"/>
        <v>-8.8541666666666657E-2</v>
      </c>
      <c r="U58" s="9">
        <f t="shared" si="12"/>
        <v>-8.2810409517331673E-14</v>
      </c>
      <c r="V58" s="9">
        <f t="shared" si="13"/>
        <v>-8.2810409517331679E-2</v>
      </c>
    </row>
    <row r="59" spans="4:22" x14ac:dyDescent="0.15">
      <c r="N59" s="14">
        <v>50</v>
      </c>
      <c r="O59" s="9">
        <f t="shared" si="7"/>
        <v>8.5698366211624121E-6</v>
      </c>
      <c r="P59" s="2"/>
      <c r="Q59" s="9">
        <f t="shared" si="8"/>
        <v>5.5570512648552922E-16</v>
      </c>
      <c r="R59" s="9">
        <f t="shared" si="9"/>
        <v>5.5570512648552917E-4</v>
      </c>
      <c r="S59" s="9">
        <f t="shared" si="10"/>
        <v>-5.6666666666666648E-14</v>
      </c>
      <c r="T59" s="9">
        <f t="shared" si="11"/>
        <v>-5.666666666666665E-2</v>
      </c>
      <c r="U59" s="9">
        <f t="shared" si="12"/>
        <v>-5.6110961540181117E-14</v>
      </c>
      <c r="V59" s="9">
        <f t="shared" si="13"/>
        <v>-5.6110961540181123E-2</v>
      </c>
    </row>
    <row r="60" spans="4:22" x14ac:dyDescent="0.15">
      <c r="R60" s="15"/>
      <c r="T60" s="17"/>
      <c r="V60" s="16"/>
    </row>
    <row r="61" spans="4:22" x14ac:dyDescent="0.15">
      <c r="R61" s="1" t="s">
        <v>51</v>
      </c>
      <c r="S61" s="1"/>
      <c r="T61" s="1" t="s">
        <v>52</v>
      </c>
      <c r="U61" s="1"/>
      <c r="V61" s="1" t="s">
        <v>53</v>
      </c>
    </row>
  </sheetData>
  <mergeCells count="11">
    <mergeCell ref="Q36:R36"/>
    <mergeCell ref="S36:T36"/>
    <mergeCell ref="U36:V36"/>
    <mergeCell ref="D19:E19"/>
    <mergeCell ref="C2:V2"/>
    <mergeCell ref="D6:F6"/>
    <mergeCell ref="D8:F8"/>
    <mergeCell ref="Q9:R9"/>
    <mergeCell ref="S9:T9"/>
    <mergeCell ref="U9:V9"/>
    <mergeCell ref="D7:F7"/>
  </mergeCells>
  <phoneticPr fontId="1"/>
  <printOptions headings="1"/>
  <pageMargins left="0.70866141732283472" right="0.70866141732283472" top="0.74803149606299213" bottom="0.74803149606299213" header="0.31496062992125984" footer="0.31496062992125984"/>
  <pageSetup paperSize="1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colloid</vt:lpstr>
      <vt:lpstr>colloid!_Hlk2538727</vt:lpstr>
      <vt:lpstr>colloid!_Hlk2799680</vt:lpstr>
      <vt:lpstr>colloid!_Hlk2811799</vt:lpstr>
      <vt:lpstr>colloid!_Hlk2874769</vt:lpstr>
      <vt:lpstr>colloid!_Hlk3046434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sadaaki</dc:creator>
  <cp:lastModifiedBy>sadaaki</cp:lastModifiedBy>
  <dcterms:created xsi:type="dcterms:W3CDTF">2019-02-25T06:17:58Z</dcterms:created>
  <dcterms:modified xsi:type="dcterms:W3CDTF">2019-04-03T01:29:21Z</dcterms:modified>
</cp:coreProperties>
</file>